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1 บริหาร" sheetId="1" r:id="rId1"/>
    <sheet name="2 ยุทธศาสตร์" sheetId="2" r:id="rId2"/>
    <sheet name="3 วิชาการ" sheetId="3" r:id="rId3"/>
    <sheet name="4 กิจการ" sheetId="4" r:id="rId4"/>
    <sheet name="5 ส่งเสริม และ ศุนย์ฯ" sheetId="5" r:id="rId5"/>
    <sheet name="สรุปเงิน(ฝ่าย)" sheetId="6" r:id="rId6"/>
    <sheet name="สรุปเงินตามพันธกิจ" sheetId="7" r:id="rId7"/>
  </sheets>
  <definedNames>
    <definedName name="_xlnm.Print_Titles" localSheetId="0">'1 บริหาร'!$3:$4</definedName>
  </definedNames>
  <calcPr fullCalcOnLoad="1"/>
</workbook>
</file>

<file path=xl/sharedStrings.xml><?xml version="1.0" encoding="utf-8"?>
<sst xmlns="http://schemas.openxmlformats.org/spreadsheetml/2006/main" count="160" uniqueCount="90">
  <si>
    <t>ที่</t>
  </si>
  <si>
    <t>โครงการ</t>
  </si>
  <si>
    <t>วิชาการ</t>
  </si>
  <si>
    <t>งบประมาณ</t>
  </si>
  <si>
    <t>งปม</t>
  </si>
  <si>
    <t>อื่นๆ</t>
  </si>
  <si>
    <t>รวม</t>
  </si>
  <si>
    <t>ฝ่าย</t>
  </si>
  <si>
    <t>ร้อยละ</t>
  </si>
  <si>
    <t>กิจการนักศึกษา</t>
  </si>
  <si>
    <t>ส่งเสริมวิชาการ</t>
  </si>
  <si>
    <t>บริหาร</t>
  </si>
  <si>
    <t>จำนวน</t>
  </si>
  <si>
    <t>ยุทธศาสตร์และบริหารคุณภาพ</t>
  </si>
  <si>
    <t>รายได้</t>
  </si>
  <si>
    <t>ฝ่ายบริหาร</t>
  </si>
  <si>
    <t>ฝ่ายยุทธศาสตร์และบริหารคุณภาพ</t>
  </si>
  <si>
    <t>ฝ่ายวิชาการ</t>
  </si>
  <si>
    <t>สรุปงบประมาณแยกตามฝ่ายตามโครงสร้างการบริหารของวิทยาลัย</t>
  </si>
  <si>
    <t>ฝ่ายกิจการนักศึกษา</t>
  </si>
  <si>
    <t>แผนปฏิบัติการ ประจำปีงบประมาณ 2558</t>
  </si>
  <si>
    <t>อื่น ๆ</t>
  </si>
  <si>
    <t>พิเศษ</t>
  </si>
  <si>
    <t>ฝ่ายส่งเสริมวิชาการ และศูนย์ความเป็นเลิศ ฯ</t>
  </si>
  <si>
    <t>สรุปงบประมาณแยกตามพันธกิจ</t>
  </si>
  <si>
    <t>พันธกิจ</t>
  </si>
  <si>
    <t>ผลิตบัณฑิต</t>
  </si>
  <si>
    <t>บริหาร/ พัฒนาบุคลากร</t>
  </si>
  <si>
    <t>วิจัยและนวตกรรม</t>
  </si>
  <si>
    <t>บริการวิชาการ</t>
  </si>
  <si>
    <t xml:space="preserve">ทำนุบำรุงศิลปวัฒนธรรม </t>
  </si>
  <si>
    <t>แยกตามพันธกิจ</t>
  </si>
  <si>
    <t>ส่งเสริมวิชาการและศูนย์ความเป็นเลิศ</t>
  </si>
  <si>
    <t>41 พัฒนา ปรับปรุง ก่อสร้างอาคารและภูมิทัศน์ของวิทยาลัยให้สวยงามและปลอดภัย</t>
  </si>
  <si>
    <t>26 พัฒนาระบบสารสนเทศเพื่อพัฒนาองค์กรสู่สากล</t>
  </si>
  <si>
    <t>30 พัฒนาคุณธรรมจริยธรรมสำหรับบุคลากร</t>
  </si>
  <si>
    <t>24 จัดหารายได้เพื่อสนับสนุนการดำเนินงานของวิทยาลัย</t>
  </si>
  <si>
    <t>29 พัฒนาประสิทธิภาพการทำงานของบุคลากรและองค์การสู่ความเป็นเลิศ</t>
  </si>
  <si>
    <t>34 พัฒนาวิทยาลัยสู่องค์กรที่มีวัฒนธรรมเข้มแข็งและบุคลากรมีความสุข</t>
  </si>
  <si>
    <t xml:space="preserve">35 สร้างเครือข่ายความร่วมมือทางวิชาการในสถาบันการศึกษาระดับอาเซียน </t>
  </si>
  <si>
    <t>36 พัฒนาสิ่งสนับสนุนในการก้าวสู่อาเซียน</t>
  </si>
  <si>
    <t>37 สอบวัดระดับความรู้ด้านภาษาอังกฤษ</t>
  </si>
  <si>
    <t>39 พัฒนาคุณภาพชีวิตบุคลากร</t>
  </si>
  <si>
    <t>38  พัฒนาทักษะด้านภาษาอังกฤษสำหรับการปฏิบัติงานพยาบาล</t>
  </si>
  <si>
    <r>
      <t xml:space="preserve">44 </t>
    </r>
    <r>
      <rPr>
        <b/>
        <sz val="14"/>
        <color indexed="8"/>
        <rFont val="TH SarabunIT๙"/>
        <family val="2"/>
      </rPr>
      <t>แผนงานประจำ</t>
    </r>
    <r>
      <rPr>
        <sz val="14"/>
        <color indexed="8"/>
        <rFont val="TH SarabunIT๙"/>
        <family val="2"/>
      </rPr>
      <t xml:space="preserve">  พัฒนาวิชาชีพและสถาบันให้เข้มแข็งเป็นที่ยอมรับและเชื่อมั่นของสาธารณชน</t>
    </r>
  </si>
  <si>
    <r>
      <t xml:space="preserve">42 </t>
    </r>
    <r>
      <rPr>
        <b/>
        <sz val="14"/>
        <color indexed="8"/>
        <rFont val="TH SarabunIT๙"/>
        <family val="2"/>
      </rPr>
      <t>แผนงานประจำ</t>
    </r>
    <r>
      <rPr>
        <sz val="14"/>
        <color indexed="8"/>
        <rFont val="TH SarabunIT๙"/>
        <family val="2"/>
      </rPr>
      <t xml:space="preserve">  พัฒนาระบบและกลไกฝ่ายบริหาร</t>
    </r>
  </si>
  <si>
    <r>
      <t>46</t>
    </r>
    <r>
      <rPr>
        <b/>
        <sz val="14"/>
        <color indexed="8"/>
        <rFont val="TH SarabunIT๙"/>
        <family val="2"/>
      </rPr>
      <t xml:space="preserve"> แผนงานประจำ</t>
    </r>
    <r>
      <rPr>
        <sz val="14"/>
        <color indexed="8"/>
        <rFont val="TH SarabunIT๙"/>
        <family val="2"/>
      </rPr>
      <t xml:space="preserve">  ลดการใช้พลังงานและป้องกันภาวะโลกร้อน</t>
    </r>
  </si>
  <si>
    <r>
      <t xml:space="preserve">43 </t>
    </r>
    <r>
      <rPr>
        <b/>
        <sz val="14"/>
        <color indexed="8"/>
        <rFont val="TH SarabunIT๙"/>
        <family val="2"/>
      </rPr>
      <t xml:space="preserve">แผนงานประจำ </t>
    </r>
    <r>
      <rPr>
        <sz val="14"/>
        <color indexed="8"/>
        <rFont val="TH SarabunIT๙"/>
        <family val="2"/>
      </rPr>
      <t xml:space="preserve"> การจัดระบบการบริหารงานวิเทศให้เป็นระบบ</t>
    </r>
  </si>
  <si>
    <r>
      <t xml:space="preserve">54 </t>
    </r>
    <r>
      <rPr>
        <b/>
        <sz val="14"/>
        <color indexed="8"/>
        <rFont val="TH SarabunIT๙"/>
        <family val="2"/>
      </rPr>
      <t>แผนงานพิเศษ</t>
    </r>
    <r>
      <rPr>
        <sz val="14"/>
        <color indexed="8"/>
        <rFont val="TH SarabunIT๙"/>
        <family val="2"/>
      </rPr>
      <t xml:space="preserve">  วิทยาลัยน่าอยู่</t>
    </r>
  </si>
  <si>
    <r>
      <t xml:space="preserve">45 </t>
    </r>
    <r>
      <rPr>
        <b/>
        <sz val="14"/>
        <color indexed="8"/>
        <rFont val="TH SarabunIT๙"/>
        <family val="2"/>
      </rPr>
      <t>แผนงานประจำ</t>
    </r>
    <r>
      <rPr>
        <sz val="14"/>
        <color indexed="8"/>
        <rFont val="TH SarabunIT๙"/>
        <family val="2"/>
      </rPr>
      <t xml:space="preserve">  ประชาสัมพันธ์องค์กรเชิงรุก</t>
    </r>
  </si>
  <si>
    <t>31 ประชุมเชิงปฏิบัติการพัฒนาระบบการบริหารจัดการแผนที่มีคุณภาพ</t>
  </si>
  <si>
    <t>25 ประชุมเชิงปฏิบัติการการบริหารความเสี่ยงและการควบคุมภายใน</t>
  </si>
  <si>
    <t>32 พัฒนาการดำเนินงานตามระบบและกลไกการประกันคุณภาพการศึกษา</t>
  </si>
  <si>
    <t xml:space="preserve">33 ส่งเสริมให้บุคลากรได้พัฒนาศักยภาพด้านการประกันคุณภาพการศึกษา </t>
  </si>
  <si>
    <r>
      <t xml:space="preserve">47 </t>
    </r>
    <r>
      <rPr>
        <b/>
        <sz val="14"/>
        <color indexed="8"/>
        <rFont val="TH SarabunIT๙"/>
        <family val="2"/>
      </rPr>
      <t xml:space="preserve">แผนงานประจำ  </t>
    </r>
    <r>
      <rPr>
        <sz val="14"/>
        <color indexed="8"/>
        <rFont val="TH SarabunIT๙"/>
        <family val="2"/>
      </rPr>
      <t>พัฒนาระบบงานพัฒนาบุคลากร</t>
    </r>
  </si>
  <si>
    <t xml:space="preserve">  4 เสริมสร้างความเชี่ยวชาญ สมรรถนะ และความก้าวหน้าของบุคลากรสายการสอนและสายสนับสนุน</t>
  </si>
  <si>
    <t xml:space="preserve">39 สร้างรัก สร้างสุข พัฒนาทีมงาน </t>
  </si>
  <si>
    <t>20 พัฒนาประสิทธิภาพกระบวนการบริหารหลักสูตรและการเรียนการสอน</t>
  </si>
  <si>
    <t>21 พัฒนาศักยภาพอาจารย์ด้านการสอน สำหรับอาจารย์พี่เลี้ยงในแหล่งฝึกและอาจารย์ประจำ</t>
  </si>
  <si>
    <t>22 พัฒนาระบบบริการห้องสมุดและห้องปฏิบัติการให้เอื้อต่อการเรียนรู้ใน ศตวรรษ 21</t>
  </si>
  <si>
    <t>23 สร้างและพัฒนานวัตกรรมด้านการเรียนการสอน</t>
  </si>
  <si>
    <t xml:space="preserve">  1 บริหารจัดการกลุ่มวิชา</t>
  </si>
  <si>
    <t xml:space="preserve">  2 สำรวจผลสำเร็จของการจัดการเรียนการสอน</t>
  </si>
  <si>
    <t xml:space="preserve">  3 บันไดสู่วิชาชีพ</t>
  </si>
  <si>
    <r>
      <t xml:space="preserve">57 </t>
    </r>
    <r>
      <rPr>
        <b/>
        <sz val="14"/>
        <color indexed="8"/>
        <rFont val="TH SarabunIT๙"/>
        <family val="2"/>
      </rPr>
      <t>แผนงานพิเศษ</t>
    </r>
    <r>
      <rPr>
        <sz val="14"/>
        <color indexed="8"/>
        <rFont val="TH SarabunIT๙"/>
        <family val="2"/>
      </rPr>
      <t xml:space="preserve">  พัฒนาห้องปฏิบัติการให้เอื้อต่อการเรียนรู้แบบเน้นผู้เรียนเป็นศูนย์กลาง</t>
    </r>
  </si>
  <si>
    <t>10 พัฒนานักศึกษาด้วยกิจกรรม</t>
  </si>
  <si>
    <t xml:space="preserve">  9 ส่งเสริมศักยภาพองค์การนักศึกษาและชมรม ด้วยระบบกลไกการประกันคุณภาพการศึกษา</t>
  </si>
  <si>
    <t>12 เสริมศักยภาพด้านภาษา</t>
  </si>
  <si>
    <t xml:space="preserve">  8 ภายใต้รั้วครอบครัวเดียวกัน </t>
  </si>
  <si>
    <t xml:space="preserve">11 ค่ายคุณธรรมจริยธรรม ตามวัย พัฒนาใจนักศึกษา ส่งเสริมการพัฒนาอัตลักษณ์         </t>
  </si>
  <si>
    <t>16 พัฒนาระบบและกลไกการให้คำปรึกษาและบริการข้อมูลข่าวสาร</t>
  </si>
  <si>
    <t>15 จัดบริการสวัสดิการที่เอื้อต่อการเรียนรู้</t>
  </si>
  <si>
    <t xml:space="preserve">19 พัฒนานักศึกษาด้วยประเพณีศิลปวัฒนธรรมและทำนุบำรุงศาสนา  </t>
  </si>
  <si>
    <t>13 กีฬาเครือข่ายวิทยาลัยพยาบาลและวิทยาลัยการสาธารณสุขภาคใต้</t>
  </si>
  <si>
    <t xml:space="preserve">14 ตลาดนัดความดี </t>
  </si>
  <si>
    <r>
      <t xml:space="preserve">48 </t>
    </r>
    <r>
      <rPr>
        <b/>
        <sz val="14"/>
        <color indexed="8"/>
        <rFont val="TH SarabunIT๙"/>
        <family val="2"/>
      </rPr>
      <t>แผนงานประจำ</t>
    </r>
    <r>
      <rPr>
        <sz val="14"/>
        <color indexed="8"/>
        <rFont val="TH SarabunIT๙"/>
        <family val="2"/>
      </rPr>
      <t xml:space="preserve">  พัฒนาระบบและกลไกงานกิจการนักศึกษา</t>
    </r>
  </si>
  <si>
    <r>
      <t>49</t>
    </r>
    <r>
      <rPr>
        <b/>
        <sz val="14"/>
        <color indexed="8"/>
        <rFont val="TH SarabunIT๙"/>
        <family val="2"/>
      </rPr>
      <t xml:space="preserve"> แผนงานประจำ </t>
    </r>
    <r>
      <rPr>
        <sz val="14"/>
        <color indexed="8"/>
        <rFont val="TH SarabunIT๙"/>
        <family val="2"/>
      </rPr>
      <t xml:space="preserve"> ระบบและกลไกการส่งเสริมความเป็นเลิศของนักศึกษา</t>
    </r>
  </si>
  <si>
    <r>
      <t xml:space="preserve">50 </t>
    </r>
    <r>
      <rPr>
        <b/>
        <sz val="14"/>
        <color indexed="8"/>
        <rFont val="TH SarabunIT๙"/>
        <family val="2"/>
      </rPr>
      <t>แผนงานประจำ</t>
    </r>
    <r>
      <rPr>
        <sz val="14"/>
        <color indexed="8"/>
        <rFont val="TH SarabunIT๙"/>
        <family val="2"/>
      </rPr>
      <t xml:space="preserve">  พัฒนาการจัดระบบสวัสดิการและแนะแนว</t>
    </r>
  </si>
  <si>
    <r>
      <t xml:space="preserve">51 </t>
    </r>
    <r>
      <rPr>
        <b/>
        <sz val="14"/>
        <color indexed="8"/>
        <rFont val="TH SarabunIT๙"/>
        <family val="2"/>
      </rPr>
      <t xml:space="preserve">แผนงานประจำ </t>
    </r>
    <r>
      <rPr>
        <sz val="14"/>
        <color indexed="8"/>
        <rFont val="TH SarabunIT๙"/>
        <family val="2"/>
      </rPr>
      <t xml:space="preserve"> เตรียมความพร้อมเข้าศึกษาในวิชาชีพ (ปฐมนิเทศ)</t>
    </r>
  </si>
  <si>
    <r>
      <t>52</t>
    </r>
    <r>
      <rPr>
        <b/>
        <sz val="14"/>
        <color indexed="8"/>
        <rFont val="TH SarabunIT๙"/>
        <family val="2"/>
      </rPr>
      <t xml:space="preserve"> แผนงานประจำ</t>
    </r>
    <r>
      <rPr>
        <sz val="14"/>
        <color indexed="8"/>
        <rFont val="TH SarabunIT๙"/>
        <family val="2"/>
      </rPr>
      <t xml:space="preserve">  เตรียมความพร้อมเข้าสู่วิชาชีพ (ปัจฉิมนิเทศ)</t>
    </r>
  </si>
  <si>
    <t xml:space="preserve">  5 บูรณาการบริการวิชาการกับการเรียนการสอนและ/หรือการวิจัย</t>
  </si>
  <si>
    <t xml:space="preserve">  6 พัฒนาศักยภาพบุคลากรสาธารณสุข</t>
  </si>
  <si>
    <t>17 สร้างคลังความรู้ด้านการพัฒนาบัณฑิตและภาวะสุขภาพ</t>
  </si>
  <si>
    <t>18 ประชุมปฏิบัติการจัดการความรู้จากงานวิจัยและนำไปใช้ประโยชน์</t>
  </si>
  <si>
    <t>27 พัฒนาสมรรถนะนักวิจัยและสร้างเครือข่าย</t>
  </si>
  <si>
    <t>28 พัฒนาสมรรถนะในการผลิตผลงานวิชาการที่ได้รับการรับรองคุณภาพ</t>
  </si>
  <si>
    <r>
      <t xml:space="preserve">56 </t>
    </r>
    <r>
      <rPr>
        <b/>
        <sz val="14"/>
        <color indexed="8"/>
        <rFont val="TH SarabunIT๙"/>
        <family val="2"/>
      </rPr>
      <t>แผนงานพิเศษ</t>
    </r>
    <r>
      <rPr>
        <sz val="14"/>
        <color indexed="8"/>
        <rFont val="TH SarabunIT๙"/>
        <family val="2"/>
      </rPr>
      <t xml:space="preserve">  ศึกษาดูงานด้านบริหารการศึกษาต่างประเทศ</t>
    </r>
  </si>
  <si>
    <r>
      <t xml:space="preserve">55 </t>
    </r>
    <r>
      <rPr>
        <b/>
        <sz val="14"/>
        <color indexed="8"/>
        <rFont val="TH SarabunIT๙"/>
        <family val="2"/>
      </rPr>
      <t xml:space="preserve">แผนงานพิเศษ </t>
    </r>
    <r>
      <rPr>
        <sz val="14"/>
        <color indexed="8"/>
        <rFont val="TH SarabunIT๙"/>
        <family val="2"/>
      </rPr>
      <t xml:space="preserve"> ประชุมเชิงปฏิบัติการแลกเปลี่ยนเรียนรู้และศึกษาดูงานเพื่อพัฒนาสมรรถนะการทำงาน</t>
    </r>
  </si>
  <si>
    <t xml:space="preserve">  7 พัฒนาศักยภาพศูนย์ความเป็นเลิศด้านการสร้างเสริมสุขภาพผู้สูงอายุ</t>
  </si>
  <si>
    <r>
      <t>53</t>
    </r>
    <r>
      <rPr>
        <b/>
        <sz val="14"/>
        <color indexed="8"/>
        <rFont val="TH SarabunIT๙"/>
        <family val="2"/>
      </rPr>
      <t xml:space="preserve"> แผนงานประจำ</t>
    </r>
    <r>
      <rPr>
        <sz val="14"/>
        <color indexed="8"/>
        <rFont val="TH SarabunIT๙"/>
        <family val="2"/>
      </rPr>
      <t xml:space="preserve">  พัฒนาระบบและกลไกการบริการทางวิชาการแก่สังคม</t>
    </r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</si>
</sst>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"/>
    <numFmt numFmtId="204" formatCode="_-* #,##0.000_-;\-* #,##0.000_-;_-* &quot;-&quot;??_-;_-@_-"/>
    <numFmt numFmtId="205" formatCode="_-* #,##0.0_-;\-* #,##0.0_-;_-* &quot;-&quot;??_-;_-@_-"/>
    <numFmt numFmtId="206" formatCode="_-* #,##0_-;\-* #,##0_-;_-* &quot;-&quot;??_-;_-@_-"/>
    <numFmt numFmtId="207" formatCode="#,##0;[Red]#,##0"/>
    <numFmt numFmtId="208" formatCode="#,##0.0"/>
    <numFmt numFmtId="209" formatCode="0.000"/>
    <numFmt numFmtId="210" formatCode="0.0000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4"/>
      <color indexed="10"/>
      <name val="TH SarabunIT๙"/>
      <family val="2"/>
    </font>
    <font>
      <b/>
      <sz val="14"/>
      <color indexed="8"/>
      <name val="TH SarabunIT๙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rgb="FFFF0000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medium"/>
      <top style="medium"/>
      <bottom>
        <color indexed="63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thin"/>
      <top style="thick"/>
      <bottom style="thin">
        <color theme="0" tint="-0.149959996342659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3" fillId="20" borderId="5" applyNumberFormat="0" applyAlignment="0" applyProtection="0"/>
    <xf numFmtId="0" fontId="1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2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right"/>
    </xf>
    <xf numFmtId="3" fontId="3" fillId="33" borderId="10" xfId="0" applyNumberFormat="1" applyFont="1" applyFill="1" applyBorder="1" applyAlignment="1">
      <alignment horizontal="center" vertical="center"/>
    </xf>
    <xf numFmtId="0" fontId="47" fillId="0" borderId="11" xfId="0" applyFont="1" applyBorder="1" applyAlignment="1">
      <alignment/>
    </xf>
    <xf numFmtId="3" fontId="3" fillId="33" borderId="12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3" fontId="3" fillId="33" borderId="13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/>
    </xf>
    <xf numFmtId="206" fontId="2" fillId="0" borderId="0" xfId="0" applyNumberFormat="1" applyFont="1" applyFill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16" xfId="0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6" xfId="0" applyFont="1" applyFill="1" applyBorder="1" applyAlignment="1">
      <alignment horizontal="justify"/>
    </xf>
    <xf numFmtId="3" fontId="8" fillId="0" borderId="16" xfId="0" applyNumberFormat="1" applyFont="1" applyFill="1" applyBorder="1" applyAlignment="1">
      <alignment/>
    </xf>
    <xf numFmtId="3" fontId="8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9" fillId="0" borderId="16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6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3" fontId="9" fillId="0" borderId="16" xfId="0" applyNumberFormat="1" applyFont="1" applyFill="1" applyBorder="1" applyAlignment="1">
      <alignment vertical="top"/>
    </xf>
    <xf numFmtId="3" fontId="8" fillId="0" borderId="0" xfId="0" applyNumberFormat="1" applyFont="1" applyFill="1" applyAlignment="1">
      <alignment vertical="top"/>
    </xf>
    <xf numFmtId="3" fontId="7" fillId="0" borderId="0" xfId="0" applyNumberFormat="1" applyFont="1" applyFill="1" applyAlignment="1">
      <alignment/>
    </xf>
    <xf numFmtId="207" fontId="10" fillId="0" borderId="16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horizontal="right" vertical="center"/>
    </xf>
    <xf numFmtId="3" fontId="47" fillId="0" borderId="19" xfId="0" applyNumberFormat="1" applyFont="1" applyFill="1" applyBorder="1" applyAlignment="1">
      <alignment horizontal="right" vertical="center" wrapText="1"/>
    </xf>
    <xf numFmtId="3" fontId="2" fillId="0" borderId="19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right" vertical="center" wrapText="1"/>
    </xf>
    <xf numFmtId="3" fontId="47" fillId="0" borderId="11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/>
    </xf>
    <xf numFmtId="3" fontId="47" fillId="0" borderId="11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0" fontId="47" fillId="0" borderId="11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206" fontId="4" fillId="0" borderId="11" xfId="38" applyNumberFormat="1" applyFont="1" applyFill="1" applyBorder="1" applyAlignment="1">
      <alignment horizontal="right" vertical="center" wrapText="1"/>
    </xf>
    <xf numFmtId="61" fontId="47" fillId="0" borderId="11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vertical="center"/>
    </xf>
    <xf numFmtId="0" fontId="47" fillId="0" borderId="20" xfId="0" applyFont="1" applyFill="1" applyBorder="1" applyAlignment="1">
      <alignment horizontal="right" vertical="center" wrapText="1"/>
    </xf>
    <xf numFmtId="3" fontId="47" fillId="0" borderId="20" xfId="0" applyNumberFormat="1" applyFont="1" applyFill="1" applyBorder="1" applyAlignment="1">
      <alignment horizontal="right" vertical="center" wrapText="1"/>
    </xf>
    <xf numFmtId="3" fontId="48" fillId="0" borderId="20" xfId="0" applyNumberFormat="1" applyFont="1" applyFill="1" applyBorder="1" applyAlignment="1">
      <alignment horizontal="right" vertical="center" wrapText="1"/>
    </xf>
    <xf numFmtId="3" fontId="48" fillId="33" borderId="16" xfId="0" applyNumberFormat="1" applyFont="1" applyFill="1" applyBorder="1" applyAlignment="1">
      <alignment horizontal="right" vertical="center" wrapText="1"/>
    </xf>
    <xf numFmtId="3" fontId="3" fillId="33" borderId="16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47" fillId="0" borderId="21" xfId="0" applyFont="1" applyBorder="1" applyAlignment="1">
      <alignment vertical="center"/>
    </xf>
    <xf numFmtId="61" fontId="47" fillId="0" borderId="21" xfId="0" applyNumberFormat="1" applyFont="1" applyBorder="1" applyAlignment="1">
      <alignment vertical="center" wrapText="1"/>
    </xf>
    <xf numFmtId="3" fontId="4" fillId="0" borderId="21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47" fillId="0" borderId="11" xfId="0" applyFont="1" applyBorder="1" applyAlignment="1">
      <alignment vertical="center"/>
    </xf>
    <xf numFmtId="3" fontId="47" fillId="0" borderId="11" xfId="0" applyNumberFormat="1" applyFont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61" fontId="47" fillId="0" borderId="11" xfId="0" applyNumberFormat="1" applyFont="1" applyBorder="1" applyAlignment="1">
      <alignment vertical="center" wrapText="1"/>
    </xf>
    <xf numFmtId="61" fontId="47" fillId="0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 wrapText="1"/>
    </xf>
    <xf numFmtId="3" fontId="47" fillId="0" borderId="11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 wrapText="1"/>
    </xf>
    <xf numFmtId="61" fontId="47" fillId="0" borderId="11" xfId="0" applyNumberFormat="1" applyFont="1" applyBorder="1" applyAlignment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0" fontId="47" fillId="0" borderId="22" xfId="0" applyFont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horizontal="right" vertical="center"/>
    </xf>
    <xf numFmtId="61" fontId="47" fillId="0" borderId="22" xfId="0" applyNumberFormat="1" applyFont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33" borderId="23" xfId="0" applyFont="1" applyFill="1" applyBorder="1" applyAlignment="1">
      <alignment horizontal="center"/>
    </xf>
    <xf numFmtId="3" fontId="3" fillId="33" borderId="16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2" fontId="6" fillId="0" borderId="25" xfId="0" applyNumberFormat="1" applyFont="1" applyFill="1" applyBorder="1" applyAlignment="1">
      <alignment horizontal="center"/>
    </xf>
    <xf numFmtId="4" fontId="6" fillId="0" borderId="25" xfId="0" applyNumberFormat="1" applyFont="1" applyFill="1" applyBorder="1" applyAlignment="1">
      <alignment horizontal="center"/>
    </xf>
    <xf numFmtId="3" fontId="6" fillId="0" borderId="25" xfId="0" applyNumberFormat="1" applyFont="1" applyFill="1" applyBorder="1" applyAlignment="1">
      <alignment horizontal="right"/>
    </xf>
    <xf numFmtId="0" fontId="6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2" fontId="6" fillId="0" borderId="26" xfId="0" applyNumberFormat="1" applyFont="1" applyFill="1" applyBorder="1" applyAlignment="1">
      <alignment horizontal="center"/>
    </xf>
    <xf numFmtId="4" fontId="6" fillId="0" borderId="26" xfId="0" applyNumberFormat="1" applyFont="1" applyFill="1" applyBorder="1" applyAlignment="1">
      <alignment horizontal="center"/>
    </xf>
    <xf numFmtId="3" fontId="6" fillId="0" borderId="26" xfId="0" applyNumberFormat="1" applyFont="1" applyFill="1" applyBorder="1" applyAlignment="1">
      <alignment horizontal="right"/>
    </xf>
    <xf numFmtId="0" fontId="6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2" fontId="6" fillId="0" borderId="27" xfId="0" applyNumberFormat="1" applyFont="1" applyFill="1" applyBorder="1" applyAlignment="1">
      <alignment horizontal="center"/>
    </xf>
    <xf numFmtId="4" fontId="6" fillId="0" borderId="27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right"/>
    </xf>
    <xf numFmtId="3" fontId="6" fillId="33" borderId="16" xfId="0" applyNumberFormat="1" applyFont="1" applyFill="1" applyBorder="1" applyAlignment="1">
      <alignment/>
    </xf>
    <xf numFmtId="1" fontId="6" fillId="33" borderId="16" xfId="0" applyNumberFormat="1" applyFont="1" applyFill="1" applyBorder="1" applyAlignment="1">
      <alignment horizontal="center"/>
    </xf>
    <xf numFmtId="3" fontId="6" fillId="33" borderId="16" xfId="0" applyNumberFormat="1" applyFont="1" applyFill="1" applyBorder="1" applyAlignment="1">
      <alignment horizontal="center"/>
    </xf>
    <xf numFmtId="3" fontId="6" fillId="33" borderId="16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47" fillId="0" borderId="19" xfId="0" applyFont="1" applyFill="1" applyBorder="1" applyAlignment="1">
      <alignment vertical="center" wrapText="1"/>
    </xf>
    <xf numFmtId="3" fontId="47" fillId="0" borderId="19" xfId="0" applyNumberFormat="1" applyFont="1" applyFill="1" applyBorder="1" applyAlignment="1">
      <alignment vertical="center"/>
    </xf>
    <xf numFmtId="206" fontId="5" fillId="0" borderId="19" xfId="38" applyNumberFormat="1" applyFont="1" applyFill="1" applyBorder="1" applyAlignment="1">
      <alignment horizontal="right" vertical="center" wrapText="1"/>
    </xf>
    <xf numFmtId="0" fontId="47" fillId="0" borderId="11" xfId="0" applyFont="1" applyFill="1" applyBorder="1" applyAlignment="1">
      <alignment vertical="center" wrapText="1"/>
    </xf>
    <xf numFmtId="206" fontId="47" fillId="0" borderId="11" xfId="38" applyNumberFormat="1" applyFont="1" applyFill="1" applyBorder="1" applyAlignment="1">
      <alignment horizontal="right" vertical="center"/>
    </xf>
    <xf numFmtId="206" fontId="5" fillId="0" borderId="11" xfId="38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horizontal="center" vertical="center"/>
    </xf>
    <xf numFmtId="206" fontId="4" fillId="0" borderId="22" xfId="38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7" fillId="0" borderId="28" xfId="0" applyFont="1" applyBorder="1" applyAlignment="1">
      <alignment vertical="center"/>
    </xf>
    <xf numFmtId="0" fontId="4" fillId="0" borderId="28" xfId="0" applyFont="1" applyFill="1" applyBorder="1" applyAlignment="1">
      <alignment horizontal="right" vertical="center"/>
    </xf>
    <xf numFmtId="3" fontId="47" fillId="0" borderId="28" xfId="0" applyNumberFormat="1" applyFont="1" applyBorder="1" applyAlignment="1">
      <alignment horizontal="right" vertical="center" wrapText="1"/>
    </xf>
    <xf numFmtId="206" fontId="4" fillId="0" borderId="28" xfId="38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vertical="center"/>
    </xf>
    <xf numFmtId="3" fontId="47" fillId="0" borderId="11" xfId="0" applyNumberFormat="1" applyFont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3" fontId="47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206" fontId="4" fillId="0" borderId="11" xfId="38" applyNumberFormat="1" applyFont="1" applyFill="1" applyBorder="1" applyAlignment="1">
      <alignment horizontal="right" vertical="center"/>
    </xf>
    <xf numFmtId="206" fontId="49" fillId="0" borderId="11" xfId="38" applyNumberFormat="1" applyFont="1" applyFill="1" applyBorder="1" applyAlignment="1">
      <alignment horizontal="right" vertical="center"/>
    </xf>
    <xf numFmtId="61" fontId="47" fillId="0" borderId="11" xfId="0" applyNumberFormat="1" applyFont="1" applyBorder="1" applyAlignment="1">
      <alignment horizontal="right" vertical="center" wrapText="1"/>
    </xf>
    <xf numFmtId="206" fontId="47" fillId="0" borderId="11" xfId="38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right" vertical="center"/>
    </xf>
    <xf numFmtId="3" fontId="47" fillId="0" borderId="22" xfId="0" applyNumberFormat="1" applyFont="1" applyBorder="1" applyAlignment="1">
      <alignment horizontal="righ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/>
    </xf>
    <xf numFmtId="0" fontId="47" fillId="0" borderId="28" xfId="0" applyFont="1" applyBorder="1" applyAlignment="1">
      <alignment horizontal="right" vertical="center" wrapText="1"/>
    </xf>
    <xf numFmtId="0" fontId="47" fillId="0" borderId="11" xfId="0" applyFont="1" applyBorder="1" applyAlignment="1">
      <alignment horizontal="right" vertical="center" wrapText="1"/>
    </xf>
    <xf numFmtId="206" fontId="2" fillId="0" borderId="22" xfId="38" applyNumberFormat="1" applyFont="1" applyFill="1" applyBorder="1" applyAlignment="1">
      <alignment horizontal="right" vertical="center"/>
    </xf>
    <xf numFmtId="206" fontId="5" fillId="0" borderId="22" xfId="38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3" fontId="3" fillId="33" borderId="13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vertical="center"/>
    </xf>
    <xf numFmtId="61" fontId="47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6" fillId="33" borderId="30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5" xfId="0" applyFont="1" applyBorder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3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Fill="1" applyBorder="1" applyAlignment="1">
      <alignment/>
    </xf>
    <xf numFmtId="0" fontId="6" fillId="0" borderId="40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3" fontId="6" fillId="0" borderId="43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 vertical="center"/>
    </xf>
    <xf numFmtId="3" fontId="3" fillId="33" borderId="30" xfId="0" applyNumberFormat="1" applyFont="1" applyFill="1" applyBorder="1" applyAlignment="1">
      <alignment horizontal="center" vertical="center"/>
    </xf>
    <xf numFmtId="3" fontId="3" fillId="33" borderId="31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3" fontId="3" fillId="33" borderId="44" xfId="0" applyNumberFormat="1" applyFont="1" applyFill="1" applyBorder="1" applyAlignment="1">
      <alignment horizontal="center" vertical="center" wrapText="1"/>
    </xf>
    <xf numFmtId="3" fontId="3" fillId="33" borderId="45" xfId="0" applyNumberFormat="1" applyFont="1" applyFill="1" applyBorder="1" applyAlignment="1">
      <alignment horizontal="center" vertical="center" wrapText="1"/>
    </xf>
    <xf numFmtId="3" fontId="3" fillId="33" borderId="15" xfId="0" applyNumberFormat="1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3" fontId="3" fillId="33" borderId="50" xfId="0" applyNumberFormat="1" applyFont="1" applyFill="1" applyBorder="1" applyAlignment="1">
      <alignment horizontal="center" vertical="center" wrapText="1"/>
    </xf>
    <xf numFmtId="3" fontId="3" fillId="33" borderId="51" xfId="0" applyNumberFormat="1" applyFont="1" applyFill="1" applyBorder="1" applyAlignment="1">
      <alignment horizontal="center" vertical="center" wrapText="1"/>
    </xf>
    <xf numFmtId="3" fontId="3" fillId="33" borderId="5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3" fontId="6" fillId="33" borderId="30" xfId="0" applyNumberFormat="1" applyFont="1" applyFill="1" applyBorder="1" applyAlignment="1">
      <alignment horizontal="center" vertical="center"/>
    </xf>
    <xf numFmtId="3" fontId="6" fillId="33" borderId="3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2" fontId="47" fillId="0" borderId="53" xfId="0" applyNumberFormat="1" applyFont="1" applyBorder="1" applyAlignment="1">
      <alignment horizontal="right" vertical="center"/>
    </xf>
    <xf numFmtId="3" fontId="4" fillId="0" borderId="0" xfId="0" applyNumberFormat="1" applyFont="1" applyFill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98" zoomScaleNormal="98" zoomScalePageLayoutView="0" workbookViewId="0" topLeftCell="A5">
      <selection activeCell="F18" sqref="F18"/>
    </sheetView>
  </sheetViews>
  <sheetFormatPr defaultColWidth="9.140625" defaultRowHeight="15"/>
  <cols>
    <col min="1" max="1" width="5.7109375" style="1" customWidth="1"/>
    <col min="2" max="2" width="65.57421875" style="1" customWidth="1"/>
    <col min="3" max="5" width="11.140625" style="3" customWidth="1"/>
    <col min="6" max="6" width="12.28125" style="1" customWidth="1"/>
    <col min="7" max="7" width="9.00390625" style="1" customWidth="1"/>
    <col min="8" max="9" width="14.7109375" style="27" customWidth="1"/>
    <col min="10" max="12" width="14.7109375" style="28" customWidth="1"/>
    <col min="13" max="13" width="12.57421875" style="28" customWidth="1"/>
    <col min="14" max="16384" width="9.00390625" style="1" customWidth="1"/>
  </cols>
  <sheetData>
    <row r="1" spans="1:6" ht="24" customHeight="1">
      <c r="A1" s="207" t="s">
        <v>20</v>
      </c>
      <c r="B1" s="207"/>
      <c r="C1" s="207"/>
      <c r="D1" s="207"/>
      <c r="E1" s="207"/>
      <c r="F1" s="207"/>
    </row>
    <row r="2" spans="1:6" ht="24" customHeight="1" thickBot="1">
      <c r="A2" s="208" t="s">
        <v>15</v>
      </c>
      <c r="B2" s="208"/>
      <c r="C2" s="208"/>
      <c r="D2" s="208"/>
      <c r="E2" s="208"/>
      <c r="F2" s="208"/>
    </row>
    <row r="3" spans="1:13" s="2" customFormat="1" ht="24" customHeight="1" thickBot="1">
      <c r="A3" s="209" t="s">
        <v>0</v>
      </c>
      <c r="B3" s="211" t="s">
        <v>1</v>
      </c>
      <c r="C3" s="213" t="s">
        <v>3</v>
      </c>
      <c r="D3" s="214"/>
      <c r="E3" s="215"/>
      <c r="F3" s="47" t="s">
        <v>1</v>
      </c>
      <c r="H3" s="203" t="s">
        <v>31</v>
      </c>
      <c r="I3" s="203"/>
      <c r="J3" s="203"/>
      <c r="K3" s="203"/>
      <c r="L3" s="203"/>
      <c r="M3" s="35"/>
    </row>
    <row r="4" spans="1:13" s="2" customFormat="1" ht="24" customHeight="1" thickBot="1">
      <c r="A4" s="210"/>
      <c r="B4" s="212"/>
      <c r="C4" s="23" t="s">
        <v>4</v>
      </c>
      <c r="D4" s="23" t="s">
        <v>14</v>
      </c>
      <c r="E4" s="23" t="s">
        <v>5</v>
      </c>
      <c r="F4" s="49" t="s">
        <v>22</v>
      </c>
      <c r="H4" s="29">
        <v>1</v>
      </c>
      <c r="I4" s="29">
        <v>2</v>
      </c>
      <c r="J4" s="30">
        <v>3</v>
      </c>
      <c r="K4" s="30">
        <v>4</v>
      </c>
      <c r="L4" s="30">
        <v>5</v>
      </c>
      <c r="M4" s="35"/>
    </row>
    <row r="5" spans="1:12" ht="21" customHeight="1">
      <c r="A5" s="51">
        <v>1</v>
      </c>
      <c r="B5" s="52" t="s">
        <v>36</v>
      </c>
      <c r="C5" s="53">
        <v>0</v>
      </c>
      <c r="D5" s="54">
        <v>0</v>
      </c>
      <c r="E5" s="54">
        <v>0</v>
      </c>
      <c r="F5" s="55"/>
      <c r="H5" s="28"/>
      <c r="I5" s="31">
        <f>C5+D5</f>
        <v>0</v>
      </c>
      <c r="J5" s="32"/>
      <c r="K5" s="31"/>
      <c r="L5" s="31"/>
    </row>
    <row r="6" spans="1:12" ht="21" customHeight="1">
      <c r="A6" s="56">
        <v>2</v>
      </c>
      <c r="B6" s="57" t="s">
        <v>34</v>
      </c>
      <c r="C6" s="58">
        <v>1095000</v>
      </c>
      <c r="D6" s="59">
        <v>2030000</v>
      </c>
      <c r="E6" s="59">
        <v>75000</v>
      </c>
      <c r="F6" s="60"/>
      <c r="H6" s="28"/>
      <c r="I6" s="31">
        <f>C6+D6</f>
        <v>3125000</v>
      </c>
      <c r="J6" s="32"/>
      <c r="K6" s="31"/>
      <c r="L6" s="31"/>
    </row>
    <row r="7" spans="1:12" ht="21" customHeight="1">
      <c r="A7" s="56">
        <v>3</v>
      </c>
      <c r="B7" s="57" t="s">
        <v>37</v>
      </c>
      <c r="C7" s="59">
        <v>10000</v>
      </c>
      <c r="D7" s="59">
        <v>400000</v>
      </c>
      <c r="E7" s="59"/>
      <c r="F7" s="61"/>
      <c r="H7" s="28"/>
      <c r="I7" s="31">
        <f>C7+D7</f>
        <v>410000</v>
      </c>
      <c r="K7" s="31"/>
      <c r="L7" s="31"/>
    </row>
    <row r="8" spans="1:12" ht="21" customHeight="1">
      <c r="A8" s="56">
        <v>4</v>
      </c>
      <c r="B8" s="57" t="s">
        <v>35</v>
      </c>
      <c r="C8" s="62">
        <v>60000</v>
      </c>
      <c r="D8" s="59"/>
      <c r="E8" s="59">
        <v>5000</v>
      </c>
      <c r="F8" s="60"/>
      <c r="H8" s="28"/>
      <c r="I8" s="31"/>
      <c r="J8" s="32"/>
      <c r="K8" s="31"/>
      <c r="L8" s="31">
        <f>C8</f>
        <v>60000</v>
      </c>
    </row>
    <row r="9" spans="1:12" ht="21" customHeight="1">
      <c r="A9" s="56">
        <v>5</v>
      </c>
      <c r="B9" s="57" t="s">
        <v>38</v>
      </c>
      <c r="C9" s="59">
        <v>50000</v>
      </c>
      <c r="D9" s="63"/>
      <c r="E9" s="59">
        <v>130000</v>
      </c>
      <c r="F9" s="59"/>
      <c r="H9" s="28"/>
      <c r="I9" s="31">
        <f>C9+D9</f>
        <v>50000</v>
      </c>
      <c r="J9" s="31"/>
      <c r="K9" s="31"/>
      <c r="L9" s="31"/>
    </row>
    <row r="10" spans="1:12" ht="21" customHeight="1">
      <c r="A10" s="56">
        <v>6</v>
      </c>
      <c r="B10" s="57" t="s">
        <v>39</v>
      </c>
      <c r="C10" s="59">
        <v>209450</v>
      </c>
      <c r="D10" s="59">
        <v>69480</v>
      </c>
      <c r="E10" s="64"/>
      <c r="F10" s="65"/>
      <c r="H10" s="28"/>
      <c r="I10" s="31">
        <f>C10+D10</f>
        <v>278930</v>
      </c>
      <c r="K10" s="31"/>
      <c r="L10" s="31"/>
    </row>
    <row r="11" spans="1:12" ht="21" customHeight="1">
      <c r="A11" s="56">
        <v>7</v>
      </c>
      <c r="B11" s="57" t="s">
        <v>40</v>
      </c>
      <c r="C11" s="59">
        <v>50000</v>
      </c>
      <c r="D11" s="59"/>
      <c r="E11" s="59"/>
      <c r="F11" s="65"/>
      <c r="H11" s="28"/>
      <c r="I11" s="31">
        <f>C11+D11</f>
        <v>50000</v>
      </c>
      <c r="K11" s="31"/>
      <c r="L11" s="31"/>
    </row>
    <row r="12" spans="1:12" ht="21" customHeight="1">
      <c r="A12" s="56">
        <v>8</v>
      </c>
      <c r="B12" s="57" t="s">
        <v>41</v>
      </c>
      <c r="C12" s="59">
        <v>0</v>
      </c>
      <c r="D12" s="59"/>
      <c r="E12" s="66">
        <v>30000</v>
      </c>
      <c r="F12" s="65"/>
      <c r="H12" s="28"/>
      <c r="I12" s="31">
        <f>C12+D12</f>
        <v>0</v>
      </c>
      <c r="J12" s="31"/>
      <c r="K12" s="31"/>
      <c r="L12" s="31"/>
    </row>
    <row r="13" spans="1:13" ht="21" customHeight="1">
      <c r="A13" s="56">
        <v>9</v>
      </c>
      <c r="B13" s="57" t="s">
        <v>43</v>
      </c>
      <c r="C13" s="59">
        <v>0</v>
      </c>
      <c r="D13" s="67"/>
      <c r="E13" s="241">
        <v>125000</v>
      </c>
      <c r="F13" s="240"/>
      <c r="H13" s="34">
        <f>SUM(H6:H21)</f>
        <v>0</v>
      </c>
      <c r="I13" s="34">
        <f>SUM(I6:I21)</f>
        <v>17650130</v>
      </c>
      <c r="J13" s="34">
        <f>SUM(J6:J20)</f>
        <v>0</v>
      </c>
      <c r="K13" s="34">
        <f>SUM(K6:K20)</f>
        <v>0</v>
      </c>
      <c r="L13" s="34">
        <f>SUM(L6:L20)</f>
        <v>60000</v>
      </c>
      <c r="M13" s="34">
        <f>H13+I13+J13+K13+L13</f>
        <v>17710130</v>
      </c>
    </row>
    <row r="14" spans="1:12" ht="21" customHeight="1">
      <c r="A14" s="51">
        <v>10</v>
      </c>
      <c r="B14" s="52" t="s">
        <v>42</v>
      </c>
      <c r="C14" s="54">
        <v>55000</v>
      </c>
      <c r="D14" s="54">
        <v>70000</v>
      </c>
      <c r="E14" s="54">
        <v>30000</v>
      </c>
      <c r="F14" s="68"/>
      <c r="H14" s="28"/>
      <c r="I14" s="31">
        <f aca="true" t="shared" si="0" ref="I14:I21">C14+D14</f>
        <v>125000</v>
      </c>
      <c r="J14" s="31"/>
      <c r="K14" s="31"/>
      <c r="L14" s="31"/>
    </row>
    <row r="15" spans="1:12" ht="21" customHeight="1">
      <c r="A15" s="56">
        <v>11</v>
      </c>
      <c r="B15" s="57" t="s">
        <v>33</v>
      </c>
      <c r="C15" s="59">
        <v>2000000</v>
      </c>
      <c r="D15" s="59">
        <v>2500000</v>
      </c>
      <c r="E15" s="59">
        <v>200000</v>
      </c>
      <c r="F15" s="69"/>
      <c r="H15" s="28"/>
      <c r="I15" s="31">
        <f t="shared" si="0"/>
        <v>4500000</v>
      </c>
      <c r="J15" s="31"/>
      <c r="K15" s="31"/>
      <c r="L15" s="31"/>
    </row>
    <row r="16" spans="1:12" ht="21" customHeight="1">
      <c r="A16" s="56">
        <v>12</v>
      </c>
      <c r="B16" s="57" t="s">
        <v>45</v>
      </c>
      <c r="C16" s="59">
        <v>5500000</v>
      </c>
      <c r="D16" s="59">
        <v>3500000</v>
      </c>
      <c r="E16" s="58"/>
      <c r="F16" s="69"/>
      <c r="H16" s="28"/>
      <c r="I16" s="31">
        <f t="shared" si="0"/>
        <v>9000000</v>
      </c>
      <c r="J16" s="31"/>
      <c r="K16" s="31"/>
      <c r="L16" s="31"/>
    </row>
    <row r="17" spans="1:12" ht="21" customHeight="1">
      <c r="A17" s="56">
        <v>13</v>
      </c>
      <c r="B17" s="57" t="s">
        <v>47</v>
      </c>
      <c r="C17" s="70">
        <v>5000</v>
      </c>
      <c r="D17" s="59"/>
      <c r="E17" s="64"/>
      <c r="F17" s="65"/>
      <c r="H17" s="28"/>
      <c r="I17" s="31">
        <f t="shared" si="0"/>
        <v>5000</v>
      </c>
      <c r="J17" s="33"/>
      <c r="K17" s="31"/>
      <c r="L17" s="31"/>
    </row>
    <row r="18" spans="1:12" ht="21" customHeight="1">
      <c r="A18" s="56">
        <v>14</v>
      </c>
      <c r="B18" s="57" t="s">
        <v>44</v>
      </c>
      <c r="C18" s="59"/>
      <c r="D18" s="63"/>
      <c r="E18" s="59">
        <v>15000</v>
      </c>
      <c r="F18" s="59"/>
      <c r="H18" s="28"/>
      <c r="I18" s="31">
        <f t="shared" si="0"/>
        <v>0</v>
      </c>
      <c r="J18" s="31"/>
      <c r="K18" s="31"/>
      <c r="L18" s="31"/>
    </row>
    <row r="19" spans="1:12" ht="21" customHeight="1">
      <c r="A19" s="56">
        <v>15</v>
      </c>
      <c r="B19" s="57" t="s">
        <v>49</v>
      </c>
      <c r="C19" s="59">
        <v>75000</v>
      </c>
      <c r="D19" s="67"/>
      <c r="E19" s="59">
        <v>102000</v>
      </c>
      <c r="F19" s="60"/>
      <c r="H19" s="28"/>
      <c r="I19" s="31">
        <f t="shared" si="0"/>
        <v>75000</v>
      </c>
      <c r="J19" s="32"/>
      <c r="K19" s="31"/>
      <c r="L19" s="31"/>
    </row>
    <row r="20" spans="1:12" ht="21" customHeight="1">
      <c r="A20" s="56">
        <v>16</v>
      </c>
      <c r="B20" s="57" t="s">
        <v>46</v>
      </c>
      <c r="C20" s="61">
        <v>31200</v>
      </c>
      <c r="D20" s="58"/>
      <c r="E20" s="71"/>
      <c r="F20" s="60"/>
      <c r="H20" s="28"/>
      <c r="I20" s="31">
        <f t="shared" si="0"/>
        <v>31200</v>
      </c>
      <c r="J20" s="32"/>
      <c r="K20" s="31"/>
      <c r="L20" s="31"/>
    </row>
    <row r="21" spans="1:12" ht="21" customHeight="1">
      <c r="A21" s="72">
        <v>17</v>
      </c>
      <c r="B21" s="73" t="s">
        <v>48</v>
      </c>
      <c r="C21" s="74"/>
      <c r="D21" s="63"/>
      <c r="E21" s="75"/>
      <c r="F21" s="76">
        <v>21650000</v>
      </c>
      <c r="H21" s="28"/>
      <c r="I21" s="31">
        <f t="shared" si="0"/>
        <v>0</v>
      </c>
      <c r="J21" s="33"/>
      <c r="K21" s="31"/>
      <c r="L21" s="31"/>
    </row>
    <row r="22" spans="1:6" ht="18.75">
      <c r="A22" s="206" t="s">
        <v>6</v>
      </c>
      <c r="B22" s="206"/>
      <c r="C22" s="77">
        <f>SUM(C6:C21)</f>
        <v>9140650</v>
      </c>
      <c r="D22" s="78">
        <f>SUM(D6:D21)</f>
        <v>8569480</v>
      </c>
      <c r="E22" s="78">
        <f>SUM(E6:E21)</f>
        <v>712000</v>
      </c>
      <c r="F22" s="78">
        <f>SUM(F6:F21)</f>
        <v>21650000</v>
      </c>
    </row>
    <row r="23" spans="1:6" ht="18.75">
      <c r="A23" s="79"/>
      <c r="B23" s="79"/>
      <c r="C23" s="204">
        <f>C22+D22</f>
        <v>17710130</v>
      </c>
      <c r="D23" s="205"/>
      <c r="E23" s="63"/>
      <c r="F23" s="79"/>
    </row>
  </sheetData>
  <sheetProtection/>
  <mergeCells count="8">
    <mergeCell ref="H3:L3"/>
    <mergeCell ref="C23:D23"/>
    <mergeCell ref="A22:B22"/>
    <mergeCell ref="A1:F1"/>
    <mergeCell ref="A2:F2"/>
    <mergeCell ref="A3:A4"/>
    <mergeCell ref="B3:B4"/>
    <mergeCell ref="C3:E3"/>
  </mergeCells>
  <printOptions horizontalCentered="1"/>
  <pageMargins left="0.984251968503937" right="0.7874015748031497" top="0.7874015748031497" bottom="0.511811023622047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D17" sqref="D17"/>
    </sheetView>
  </sheetViews>
  <sheetFormatPr defaultColWidth="9.140625" defaultRowHeight="20.25" customHeight="1"/>
  <cols>
    <col min="1" max="1" width="5.7109375" style="1" customWidth="1"/>
    <col min="2" max="2" width="67.28125" style="1" customWidth="1"/>
    <col min="3" max="5" width="11.140625" style="3" customWidth="1"/>
    <col min="6" max="6" width="11.140625" style="1" customWidth="1"/>
    <col min="7" max="7" width="9.00390625" style="1" customWidth="1"/>
    <col min="8" max="9" width="14.7109375" style="27" customWidth="1"/>
    <col min="10" max="12" width="14.7109375" style="28" customWidth="1"/>
    <col min="13" max="13" width="12.57421875" style="28" customWidth="1"/>
    <col min="14" max="16384" width="9.00390625" style="1" customWidth="1"/>
  </cols>
  <sheetData>
    <row r="1" spans="1:6" ht="20.25" customHeight="1">
      <c r="A1" s="207" t="s">
        <v>20</v>
      </c>
      <c r="B1" s="207"/>
      <c r="C1" s="207"/>
      <c r="D1" s="207"/>
      <c r="E1" s="207"/>
      <c r="F1" s="207"/>
    </row>
    <row r="2" spans="1:6" ht="20.25" customHeight="1" thickBot="1">
      <c r="A2" s="208" t="s">
        <v>16</v>
      </c>
      <c r="B2" s="208"/>
      <c r="C2" s="208"/>
      <c r="D2" s="208"/>
      <c r="E2" s="208"/>
      <c r="F2" s="208"/>
    </row>
    <row r="3" spans="1:13" s="2" customFormat="1" ht="20.25" customHeight="1" thickBot="1">
      <c r="A3" s="216" t="s">
        <v>0</v>
      </c>
      <c r="B3" s="218" t="s">
        <v>1</v>
      </c>
      <c r="C3" s="220" t="s">
        <v>3</v>
      </c>
      <c r="D3" s="221"/>
      <c r="E3" s="222"/>
      <c r="F3" s="19" t="s">
        <v>1</v>
      </c>
      <c r="H3" s="203" t="s">
        <v>31</v>
      </c>
      <c r="I3" s="203"/>
      <c r="J3" s="203"/>
      <c r="K3" s="203"/>
      <c r="L3" s="203"/>
      <c r="M3" s="35"/>
    </row>
    <row r="4" spans="1:13" s="2" customFormat="1" ht="20.25" customHeight="1">
      <c r="A4" s="217"/>
      <c r="B4" s="219"/>
      <c r="C4" s="6" t="s">
        <v>4</v>
      </c>
      <c r="D4" s="7" t="s">
        <v>14</v>
      </c>
      <c r="E4" s="6" t="s">
        <v>5</v>
      </c>
      <c r="F4" s="20" t="s">
        <v>22</v>
      </c>
      <c r="H4" s="29">
        <v>1</v>
      </c>
      <c r="I4" s="29">
        <v>2</v>
      </c>
      <c r="J4" s="30">
        <v>3</v>
      </c>
      <c r="K4" s="30">
        <v>4</v>
      </c>
      <c r="L4" s="30">
        <v>5</v>
      </c>
      <c r="M4" s="35"/>
    </row>
    <row r="5" spans="1:12" ht="20.25" customHeight="1">
      <c r="A5" s="80">
        <v>1</v>
      </c>
      <c r="B5" s="81" t="s">
        <v>55</v>
      </c>
      <c r="C5" s="82">
        <v>1750000</v>
      </c>
      <c r="D5" s="83"/>
      <c r="E5" s="83"/>
      <c r="F5" s="84"/>
      <c r="H5" s="28"/>
      <c r="I5" s="31">
        <f>C5+D5</f>
        <v>1750000</v>
      </c>
      <c r="J5" s="31"/>
      <c r="K5" s="31"/>
      <c r="L5" s="31"/>
    </row>
    <row r="6" spans="1:12" ht="20.25" customHeight="1">
      <c r="A6" s="56">
        <v>2</v>
      </c>
      <c r="B6" s="85" t="s">
        <v>51</v>
      </c>
      <c r="C6" s="86">
        <v>10400</v>
      </c>
      <c r="D6" s="87"/>
      <c r="E6" s="88"/>
      <c r="F6" s="89"/>
      <c r="H6" s="28"/>
      <c r="I6" s="31">
        <f>C6+D6</f>
        <v>10400</v>
      </c>
      <c r="J6" s="31"/>
      <c r="K6" s="31"/>
      <c r="L6" s="31"/>
    </row>
    <row r="7" spans="1:12" ht="20.25" customHeight="1">
      <c r="A7" s="56">
        <v>3</v>
      </c>
      <c r="B7" s="85" t="s">
        <v>50</v>
      </c>
      <c r="C7" s="90">
        <v>200550</v>
      </c>
      <c r="D7" s="91"/>
      <c r="E7" s="92"/>
      <c r="F7" s="89"/>
      <c r="H7" s="28"/>
      <c r="I7" s="31">
        <f>C7+D7</f>
        <v>200550</v>
      </c>
      <c r="J7" s="31"/>
      <c r="K7" s="31"/>
      <c r="L7" s="31"/>
    </row>
    <row r="8" spans="1:12" ht="20.25" customHeight="1">
      <c r="A8" s="56">
        <v>4</v>
      </c>
      <c r="B8" s="57" t="s">
        <v>52</v>
      </c>
      <c r="C8" s="93">
        <v>214800</v>
      </c>
      <c r="D8" s="94"/>
      <c r="E8" s="87"/>
      <c r="F8" s="89"/>
      <c r="H8" s="28"/>
      <c r="I8" s="31">
        <f>C8+D8</f>
        <v>214800</v>
      </c>
      <c r="J8" s="31"/>
      <c r="K8" s="31"/>
      <c r="L8" s="31"/>
    </row>
    <row r="9" spans="1:12" ht="20.25" customHeight="1">
      <c r="A9" s="56">
        <v>5</v>
      </c>
      <c r="B9" s="57" t="s">
        <v>53</v>
      </c>
      <c r="C9" s="93">
        <v>28600</v>
      </c>
      <c r="D9" s="94"/>
      <c r="E9" s="94"/>
      <c r="F9" s="89"/>
      <c r="H9" s="28"/>
      <c r="I9" s="31">
        <f>C9+D9</f>
        <v>28600</v>
      </c>
      <c r="J9" s="31"/>
      <c r="K9" s="31"/>
      <c r="L9" s="31"/>
    </row>
    <row r="10" spans="1:12" ht="20.25" customHeight="1">
      <c r="A10" s="56">
        <v>6</v>
      </c>
      <c r="B10" s="5" t="s">
        <v>56</v>
      </c>
      <c r="C10" s="93"/>
      <c r="D10" s="94"/>
      <c r="E10" s="94"/>
      <c r="F10" s="89"/>
      <c r="H10" s="28"/>
      <c r="I10" s="31"/>
      <c r="J10" s="31"/>
      <c r="K10" s="31"/>
      <c r="L10" s="31"/>
    </row>
    <row r="11" spans="1:12" ht="20.25" customHeight="1">
      <c r="A11" s="56">
        <v>7</v>
      </c>
      <c r="B11" s="85" t="s">
        <v>54</v>
      </c>
      <c r="C11" s="95">
        <v>11000</v>
      </c>
      <c r="D11" s="91"/>
      <c r="E11" s="87"/>
      <c r="F11" s="89"/>
      <c r="H11" s="28"/>
      <c r="I11" s="31">
        <f>C11+D11</f>
        <v>11000</v>
      </c>
      <c r="J11" s="31"/>
      <c r="K11" s="31"/>
      <c r="L11" s="31"/>
    </row>
    <row r="12" spans="1:12" ht="20.25" customHeight="1">
      <c r="A12" s="56">
        <v>8</v>
      </c>
      <c r="B12" s="85" t="s">
        <v>87</v>
      </c>
      <c r="C12" s="174">
        <v>348200</v>
      </c>
      <c r="D12" s="91"/>
      <c r="E12" s="94">
        <v>1577000</v>
      </c>
      <c r="F12" s="175"/>
      <c r="H12" s="28"/>
      <c r="I12" s="31">
        <f>C12+D12</f>
        <v>348200</v>
      </c>
      <c r="J12" s="31"/>
      <c r="K12" s="31"/>
      <c r="L12" s="31"/>
    </row>
    <row r="13" spans="1:12" ht="20.25" customHeight="1">
      <c r="A13" s="96">
        <v>9</v>
      </c>
      <c r="B13" s="97" t="s">
        <v>86</v>
      </c>
      <c r="C13" s="98"/>
      <c r="D13" s="99"/>
      <c r="E13" s="100">
        <v>1755000</v>
      </c>
      <c r="F13" s="176"/>
      <c r="H13" s="28"/>
      <c r="I13" s="31">
        <f>C13+D13</f>
        <v>0</v>
      </c>
      <c r="J13" s="31"/>
      <c r="K13" s="31"/>
      <c r="L13" s="31"/>
    </row>
    <row r="14" spans="1:13" ht="20.25" customHeight="1">
      <c r="A14" s="171"/>
      <c r="B14" s="172" t="s">
        <v>6</v>
      </c>
      <c r="C14" s="173">
        <f>SUM(C5:C12)</f>
        <v>2563550</v>
      </c>
      <c r="D14" s="173">
        <f>SUM(D5:D12)</f>
        <v>0</v>
      </c>
      <c r="E14" s="173">
        <f>SUM(E5:E13)</f>
        <v>3332000</v>
      </c>
      <c r="F14" s="173">
        <f>SUM(F5:F13)</f>
        <v>0</v>
      </c>
      <c r="H14" s="34">
        <f>SUM(H5:H14)</f>
        <v>0</v>
      </c>
      <c r="I14" s="34">
        <f>SUM(I5:I14)</f>
        <v>2368050</v>
      </c>
      <c r="J14" s="34">
        <f>SUM(J5:J14)</f>
        <v>0</v>
      </c>
      <c r="K14" s="34">
        <f>SUM(K5:K14)</f>
        <v>0</v>
      </c>
      <c r="L14" s="34">
        <f>SUM(L5:L14)</f>
        <v>0</v>
      </c>
      <c r="M14" s="34">
        <f>H14+I14+J14+K14+L14</f>
        <v>2368050</v>
      </c>
    </row>
    <row r="15" spans="8:13" ht="20.25" customHeight="1">
      <c r="H15" s="1"/>
      <c r="I15" s="1"/>
      <c r="J15" s="1"/>
      <c r="K15" s="1"/>
      <c r="L15" s="1"/>
      <c r="M15" s="1"/>
    </row>
    <row r="16" spans="8:13" ht="20.25" customHeight="1">
      <c r="H16" s="1"/>
      <c r="I16" s="1"/>
      <c r="J16" s="1"/>
      <c r="K16" s="1"/>
      <c r="L16" s="1"/>
      <c r="M16" s="1"/>
    </row>
    <row r="17" spans="8:13" ht="20.25" customHeight="1">
      <c r="H17" s="1"/>
      <c r="I17" s="1"/>
      <c r="J17" s="1"/>
      <c r="K17" s="1"/>
      <c r="L17" s="1"/>
      <c r="M17" s="1"/>
    </row>
  </sheetData>
  <sheetProtection/>
  <mergeCells count="6">
    <mergeCell ref="A1:F1"/>
    <mergeCell ref="A2:F2"/>
    <mergeCell ref="A3:A4"/>
    <mergeCell ref="B3:B4"/>
    <mergeCell ref="C3:E3"/>
    <mergeCell ref="H3:L3"/>
  </mergeCells>
  <printOptions horizontalCentered="1"/>
  <pageMargins left="0.984251968503937" right="0.7874015748031497" top="0.7874015748031497" bottom="0.511811023622047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zoomScale="93" zoomScaleNormal="93" zoomScalePageLayoutView="0" workbookViewId="0" topLeftCell="A1">
      <selection activeCell="B18" sqref="B18"/>
    </sheetView>
  </sheetViews>
  <sheetFormatPr defaultColWidth="9.140625" defaultRowHeight="20.25" customHeight="1"/>
  <cols>
    <col min="1" max="1" width="5.7109375" style="21" customWidth="1"/>
    <col min="2" max="2" width="65.57421875" style="21" customWidth="1"/>
    <col min="3" max="5" width="11.28125" style="25" customWidth="1"/>
    <col min="6" max="6" width="11.28125" style="21" customWidth="1"/>
    <col min="7" max="7" width="9.00390625" style="21" customWidth="1"/>
    <col min="8" max="9" width="14.7109375" style="36" customWidth="1"/>
    <col min="10" max="12" width="14.7109375" style="37" customWidth="1"/>
    <col min="13" max="13" width="12.57421875" style="37" customWidth="1"/>
    <col min="14" max="16384" width="9.00390625" style="21" customWidth="1"/>
  </cols>
  <sheetData>
    <row r="1" spans="1:6" ht="20.25" customHeight="1">
      <c r="A1" s="207" t="s">
        <v>20</v>
      </c>
      <c r="B1" s="207"/>
      <c r="C1" s="207"/>
      <c r="D1" s="207"/>
      <c r="E1" s="207"/>
      <c r="F1" s="207"/>
    </row>
    <row r="2" spans="1:6" ht="20.25" customHeight="1" thickBot="1">
      <c r="A2" s="223" t="s">
        <v>17</v>
      </c>
      <c r="B2" s="223"/>
      <c r="C2" s="223"/>
      <c r="D2" s="223"/>
      <c r="E2" s="223"/>
      <c r="F2" s="223"/>
    </row>
    <row r="3" spans="1:13" s="22" customFormat="1" ht="20.25" customHeight="1" thickBot="1">
      <c r="A3" s="209" t="s">
        <v>0</v>
      </c>
      <c r="B3" s="211" t="s">
        <v>1</v>
      </c>
      <c r="C3" s="213" t="s">
        <v>3</v>
      </c>
      <c r="D3" s="214"/>
      <c r="E3" s="215"/>
      <c r="F3" s="47" t="s">
        <v>1</v>
      </c>
      <c r="H3" s="203" t="s">
        <v>31</v>
      </c>
      <c r="I3" s="203"/>
      <c r="J3" s="203"/>
      <c r="K3" s="203"/>
      <c r="L3" s="203"/>
      <c r="M3" s="35"/>
    </row>
    <row r="4" spans="1:13" s="22" customFormat="1" ht="20.25" customHeight="1" thickBot="1">
      <c r="A4" s="210"/>
      <c r="B4" s="212"/>
      <c r="C4" s="23" t="s">
        <v>4</v>
      </c>
      <c r="D4" s="23" t="s">
        <v>14</v>
      </c>
      <c r="E4" s="23" t="s">
        <v>5</v>
      </c>
      <c r="F4" s="49" t="s">
        <v>22</v>
      </c>
      <c r="H4" s="29">
        <v>1</v>
      </c>
      <c r="I4" s="29">
        <v>2</v>
      </c>
      <c r="J4" s="30">
        <v>3</v>
      </c>
      <c r="K4" s="30">
        <v>4</v>
      </c>
      <c r="L4" s="30">
        <v>5</v>
      </c>
      <c r="M4" s="35"/>
    </row>
    <row r="5" spans="1:13" s="11" customFormat="1" ht="20.25" customHeight="1">
      <c r="A5" s="51">
        <v>1</v>
      </c>
      <c r="B5" s="130" t="s">
        <v>61</v>
      </c>
      <c r="C5" s="131">
        <v>979140</v>
      </c>
      <c r="D5" s="132"/>
      <c r="E5" s="132"/>
      <c r="F5" s="51"/>
      <c r="H5" s="31">
        <f aca="true" t="shared" si="0" ref="H5:H11">C5+D5</f>
        <v>979140</v>
      </c>
      <c r="I5" s="38"/>
      <c r="J5" s="39"/>
      <c r="K5" s="31"/>
      <c r="L5" s="31"/>
      <c r="M5" s="28"/>
    </row>
    <row r="6" spans="1:13" s="11" customFormat="1" ht="20.25" customHeight="1">
      <c r="A6" s="56">
        <v>2</v>
      </c>
      <c r="B6" s="133" t="s">
        <v>62</v>
      </c>
      <c r="C6" s="134">
        <v>333</v>
      </c>
      <c r="D6" s="135"/>
      <c r="E6" s="135"/>
      <c r="F6" s="56"/>
      <c r="H6" s="31">
        <f t="shared" si="0"/>
        <v>333</v>
      </c>
      <c r="I6" s="31"/>
      <c r="J6" s="39"/>
      <c r="K6" s="31"/>
      <c r="L6" s="31"/>
      <c r="M6" s="28"/>
    </row>
    <row r="7" spans="1:13" s="11" customFormat="1" ht="20.25" customHeight="1">
      <c r="A7" s="56">
        <v>3</v>
      </c>
      <c r="B7" s="133" t="s">
        <v>63</v>
      </c>
      <c r="C7" s="59">
        <v>98700</v>
      </c>
      <c r="D7" s="135"/>
      <c r="E7" s="135"/>
      <c r="F7" s="56"/>
      <c r="H7" s="31">
        <f t="shared" si="0"/>
        <v>98700</v>
      </c>
      <c r="I7" s="31"/>
      <c r="J7" s="39"/>
      <c r="K7" s="31"/>
      <c r="L7" s="31"/>
      <c r="M7" s="28"/>
    </row>
    <row r="8" spans="1:13" s="11" customFormat="1" ht="20.25" customHeight="1">
      <c r="A8" s="56">
        <v>4</v>
      </c>
      <c r="B8" s="133" t="s">
        <v>57</v>
      </c>
      <c r="C8" s="134">
        <v>408750</v>
      </c>
      <c r="D8" s="135"/>
      <c r="E8" s="69">
        <v>30000</v>
      </c>
      <c r="F8" s="56"/>
      <c r="H8" s="31">
        <f t="shared" si="0"/>
        <v>408750</v>
      </c>
      <c r="I8" s="38"/>
      <c r="J8" s="39"/>
      <c r="K8" s="31"/>
      <c r="L8" s="31"/>
      <c r="M8" s="28"/>
    </row>
    <row r="9" spans="1:13" s="11" customFormat="1" ht="20.25" customHeight="1">
      <c r="A9" s="56">
        <v>5</v>
      </c>
      <c r="B9" s="57" t="s">
        <v>58</v>
      </c>
      <c r="C9" s="59">
        <v>76250</v>
      </c>
      <c r="D9" s="135"/>
      <c r="E9" s="135"/>
      <c r="F9" s="56"/>
      <c r="H9" s="31">
        <f t="shared" si="0"/>
        <v>76250</v>
      </c>
      <c r="I9" s="38"/>
      <c r="J9" s="39"/>
      <c r="K9" s="31"/>
      <c r="L9" s="31"/>
      <c r="M9" s="28"/>
    </row>
    <row r="10" spans="1:13" s="11" customFormat="1" ht="20.25" customHeight="1">
      <c r="A10" s="56">
        <v>6</v>
      </c>
      <c r="B10" s="136" t="s">
        <v>59</v>
      </c>
      <c r="C10" s="71">
        <v>1500000</v>
      </c>
      <c r="D10" s="136"/>
      <c r="E10" s="69"/>
      <c r="F10" s="136"/>
      <c r="H10" s="31">
        <f t="shared" si="0"/>
        <v>1500000</v>
      </c>
      <c r="I10" s="31"/>
      <c r="J10" s="39"/>
      <c r="K10" s="31"/>
      <c r="L10" s="31"/>
      <c r="M10" s="28"/>
    </row>
    <row r="11" spans="1:13" s="11" customFormat="1" ht="20.25" customHeight="1">
      <c r="A11" s="56">
        <v>7</v>
      </c>
      <c r="B11" s="133" t="s">
        <v>60</v>
      </c>
      <c r="C11" s="59">
        <v>26600</v>
      </c>
      <c r="D11" s="67"/>
      <c r="E11" s="59"/>
      <c r="F11" s="56"/>
      <c r="H11" s="31">
        <f t="shared" si="0"/>
        <v>26600</v>
      </c>
      <c r="I11" s="31"/>
      <c r="J11" s="39"/>
      <c r="K11" s="31"/>
      <c r="L11" s="31"/>
      <c r="M11" s="28"/>
    </row>
    <row r="12" spans="1:6" ht="20.25" customHeight="1">
      <c r="A12" s="142">
        <v>8</v>
      </c>
      <c r="B12" s="137" t="s">
        <v>64</v>
      </c>
      <c r="C12" s="138"/>
      <c r="D12" s="138"/>
      <c r="E12" s="138"/>
      <c r="F12" s="139">
        <v>4500000</v>
      </c>
    </row>
    <row r="13" spans="1:13" ht="20.25" customHeight="1">
      <c r="A13" s="140"/>
      <c r="B13" s="141" t="s">
        <v>6</v>
      </c>
      <c r="C13" s="78">
        <f>SUM(C5:C11)</f>
        <v>3089773</v>
      </c>
      <c r="D13" s="78">
        <f>SUM(D5:D11)</f>
        <v>0</v>
      </c>
      <c r="E13" s="78">
        <f>SUM(E5:E11)</f>
        <v>30000</v>
      </c>
      <c r="F13" s="78">
        <f>SUM(F5:F12)</f>
        <v>4500000</v>
      </c>
      <c r="H13" s="34">
        <f>SUM(H5:H11)</f>
        <v>3089773</v>
      </c>
      <c r="I13" s="34">
        <f>SUM(I5:I11)</f>
        <v>0</v>
      </c>
      <c r="J13" s="34">
        <f>SUM(J5:J11)</f>
        <v>0</v>
      </c>
      <c r="K13" s="34">
        <f>SUM(K5:K11)</f>
        <v>0</v>
      </c>
      <c r="L13" s="34">
        <f>SUM(L5:L11)</f>
        <v>0</v>
      </c>
      <c r="M13" s="34">
        <f>H13+I13+J13+K13+L13</f>
        <v>3089773</v>
      </c>
    </row>
    <row r="14" spans="10:13" ht="20.25" customHeight="1">
      <c r="J14" s="36"/>
      <c r="K14" s="36"/>
      <c r="L14" s="36"/>
      <c r="M14" s="36"/>
    </row>
  </sheetData>
  <sheetProtection/>
  <mergeCells count="6">
    <mergeCell ref="A1:F1"/>
    <mergeCell ref="A2:F2"/>
    <mergeCell ref="A3:A4"/>
    <mergeCell ref="B3:B4"/>
    <mergeCell ref="C3:E3"/>
    <mergeCell ref="H3:L3"/>
  </mergeCells>
  <printOptions horizontalCentered="1"/>
  <pageMargins left="0.984251968503937" right="0.7874015748031497" top="0.7874015748031497" bottom="0.511811023622047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zoomScale="93" zoomScaleNormal="93" zoomScalePageLayoutView="0" workbookViewId="0" topLeftCell="A4">
      <selection activeCell="B21" sqref="B21"/>
    </sheetView>
  </sheetViews>
  <sheetFormatPr defaultColWidth="9.140625" defaultRowHeight="20.25" customHeight="1"/>
  <cols>
    <col min="1" max="1" width="5.7109375" style="8" customWidth="1"/>
    <col min="2" max="2" width="65.57421875" style="8" customWidth="1"/>
    <col min="3" max="5" width="11.140625" style="9" customWidth="1"/>
    <col min="6" max="6" width="11.140625" style="8" customWidth="1"/>
    <col min="7" max="7" width="9.00390625" style="8" customWidth="1"/>
    <col min="8" max="9" width="14.7109375" style="36" customWidth="1"/>
    <col min="10" max="12" width="14.7109375" style="37" customWidth="1"/>
    <col min="13" max="13" width="12.57421875" style="37" customWidth="1"/>
    <col min="14" max="16384" width="9.00390625" style="8" customWidth="1"/>
  </cols>
  <sheetData>
    <row r="1" spans="1:6" ht="20.25" customHeight="1">
      <c r="A1" s="207" t="s">
        <v>20</v>
      </c>
      <c r="B1" s="207"/>
      <c r="C1" s="207"/>
      <c r="D1" s="207"/>
      <c r="E1" s="207"/>
      <c r="F1" s="207"/>
    </row>
    <row r="2" spans="1:6" ht="20.25" customHeight="1" thickBot="1">
      <c r="A2" s="223" t="s">
        <v>19</v>
      </c>
      <c r="B2" s="223"/>
      <c r="C2" s="223"/>
      <c r="D2" s="223"/>
      <c r="E2" s="223"/>
      <c r="F2" s="223"/>
    </row>
    <row r="3" spans="1:13" s="10" customFormat="1" ht="20.25" customHeight="1" thickBot="1">
      <c r="A3" s="209" t="s">
        <v>0</v>
      </c>
      <c r="B3" s="211" t="s">
        <v>1</v>
      </c>
      <c r="C3" s="213" t="s">
        <v>3</v>
      </c>
      <c r="D3" s="214"/>
      <c r="E3" s="215"/>
      <c r="F3" s="19" t="s">
        <v>1</v>
      </c>
      <c r="H3" s="203" t="s">
        <v>31</v>
      </c>
      <c r="I3" s="203"/>
      <c r="J3" s="203"/>
      <c r="K3" s="203"/>
      <c r="L3" s="203"/>
      <c r="M3" s="35"/>
    </row>
    <row r="4" spans="1:13" s="10" customFormat="1" ht="20.25" customHeight="1" thickBot="1">
      <c r="A4" s="224"/>
      <c r="B4" s="225"/>
      <c r="C4" s="4" t="s">
        <v>4</v>
      </c>
      <c r="D4" s="4" t="s">
        <v>14</v>
      </c>
      <c r="E4" s="4" t="s">
        <v>5</v>
      </c>
      <c r="F4" s="48" t="s">
        <v>22</v>
      </c>
      <c r="H4" s="29">
        <v>1</v>
      </c>
      <c r="I4" s="29">
        <v>2</v>
      </c>
      <c r="J4" s="30">
        <v>3</v>
      </c>
      <c r="K4" s="30">
        <v>4</v>
      </c>
      <c r="L4" s="30">
        <v>5</v>
      </c>
      <c r="M4" s="35"/>
    </row>
    <row r="5" spans="1:13" s="11" customFormat="1" ht="20.25" customHeight="1" thickTop="1">
      <c r="A5" s="143">
        <v>1</v>
      </c>
      <c r="B5" s="144" t="s">
        <v>68</v>
      </c>
      <c r="C5" s="145"/>
      <c r="D5" s="146">
        <v>125915</v>
      </c>
      <c r="E5" s="146">
        <v>45200</v>
      </c>
      <c r="F5" s="147"/>
      <c r="H5" s="31">
        <f aca="true" t="shared" si="0" ref="H5:H13">C5+D5</f>
        <v>125915</v>
      </c>
      <c r="I5" s="38"/>
      <c r="J5" s="39"/>
      <c r="K5" s="31"/>
      <c r="L5" s="31"/>
      <c r="M5" s="28"/>
    </row>
    <row r="6" spans="1:13" s="11" customFormat="1" ht="20.25" customHeight="1">
      <c r="A6" s="56">
        <v>2</v>
      </c>
      <c r="B6" s="85" t="s">
        <v>66</v>
      </c>
      <c r="C6" s="134"/>
      <c r="D6" s="148">
        <v>115305</v>
      </c>
      <c r="E6" s="149">
        <v>24000</v>
      </c>
      <c r="F6" s="69"/>
      <c r="H6" s="31">
        <f t="shared" si="0"/>
        <v>115305</v>
      </c>
      <c r="I6" s="38"/>
      <c r="J6" s="39"/>
      <c r="K6" s="31"/>
      <c r="L6" s="31"/>
      <c r="M6" s="28"/>
    </row>
    <row r="7" spans="1:13" s="11" customFormat="1" ht="20.25" customHeight="1">
      <c r="A7" s="56">
        <v>3</v>
      </c>
      <c r="B7" s="85" t="s">
        <v>65</v>
      </c>
      <c r="C7" s="134"/>
      <c r="D7" s="149">
        <v>50000</v>
      </c>
      <c r="E7" s="149">
        <v>25000</v>
      </c>
      <c r="F7" s="69"/>
      <c r="H7" s="31">
        <f t="shared" si="0"/>
        <v>50000</v>
      </c>
      <c r="I7" s="38"/>
      <c r="J7" s="39"/>
      <c r="K7" s="31"/>
      <c r="L7" s="31"/>
      <c r="M7" s="28"/>
    </row>
    <row r="8" spans="1:13" s="11" customFormat="1" ht="20.25" customHeight="1">
      <c r="A8" s="56">
        <v>4</v>
      </c>
      <c r="B8" s="85" t="s">
        <v>69</v>
      </c>
      <c r="C8" s="150"/>
      <c r="D8" s="59">
        <v>199790</v>
      </c>
      <c r="E8" s="149">
        <v>178800</v>
      </c>
      <c r="F8" s="69"/>
      <c r="H8" s="31">
        <f t="shared" si="0"/>
        <v>199790</v>
      </c>
      <c r="I8" s="38"/>
      <c r="J8" s="39"/>
      <c r="K8" s="31"/>
      <c r="L8" s="31"/>
      <c r="M8" s="28"/>
    </row>
    <row r="9" spans="1:13" s="11" customFormat="1" ht="20.25" customHeight="1">
      <c r="A9" s="56">
        <v>5</v>
      </c>
      <c r="B9" s="57" t="s">
        <v>67</v>
      </c>
      <c r="C9" s="150"/>
      <c r="D9" s="59"/>
      <c r="E9" s="149">
        <v>223500</v>
      </c>
      <c r="F9" s="69"/>
      <c r="H9" s="31">
        <f t="shared" si="0"/>
        <v>0</v>
      </c>
      <c r="I9" s="38"/>
      <c r="J9" s="39"/>
      <c r="K9" s="31"/>
      <c r="L9" s="31"/>
      <c r="M9" s="28"/>
    </row>
    <row r="10" spans="1:13" ht="20.25" customHeight="1">
      <c r="A10" s="56">
        <v>6</v>
      </c>
      <c r="B10" s="151" t="s">
        <v>73</v>
      </c>
      <c r="C10" s="148"/>
      <c r="D10" s="152">
        <v>100000</v>
      </c>
      <c r="E10" s="148"/>
      <c r="F10" s="153"/>
      <c r="H10" s="31">
        <f t="shared" si="0"/>
        <v>100000</v>
      </c>
      <c r="I10" s="38"/>
      <c r="J10" s="39"/>
      <c r="K10" s="39"/>
      <c r="L10" s="31"/>
      <c r="M10" s="28"/>
    </row>
    <row r="11" spans="1:13" ht="20.25" customHeight="1">
      <c r="A11" s="56">
        <v>7</v>
      </c>
      <c r="B11" s="151" t="s">
        <v>74</v>
      </c>
      <c r="C11" s="148"/>
      <c r="D11" s="152">
        <v>100000</v>
      </c>
      <c r="E11" s="148"/>
      <c r="F11" s="153"/>
      <c r="H11" s="31">
        <f t="shared" si="0"/>
        <v>100000</v>
      </c>
      <c r="I11" s="38"/>
      <c r="J11" s="39"/>
      <c r="K11" s="39"/>
      <c r="L11" s="31"/>
      <c r="M11" s="28"/>
    </row>
    <row r="12" spans="1:13" s="11" customFormat="1" ht="20.25" customHeight="1">
      <c r="A12" s="56">
        <v>8</v>
      </c>
      <c r="B12" s="85" t="s">
        <v>71</v>
      </c>
      <c r="C12" s="150"/>
      <c r="D12" s="149">
        <v>30000</v>
      </c>
      <c r="E12" s="154"/>
      <c r="F12" s="69"/>
      <c r="H12" s="31">
        <f t="shared" si="0"/>
        <v>30000</v>
      </c>
      <c r="I12" s="38"/>
      <c r="J12" s="39"/>
      <c r="K12" s="31"/>
      <c r="L12" s="31"/>
      <c r="M12" s="28"/>
    </row>
    <row r="13" spans="1:13" s="11" customFormat="1" ht="20.25" customHeight="1">
      <c r="A13" s="56">
        <v>9</v>
      </c>
      <c r="B13" s="85" t="s">
        <v>70</v>
      </c>
      <c r="C13" s="154"/>
      <c r="D13" s="149">
        <v>10000</v>
      </c>
      <c r="E13" s="69"/>
      <c r="F13" s="69"/>
      <c r="H13" s="31">
        <f t="shared" si="0"/>
        <v>10000</v>
      </c>
      <c r="I13" s="38"/>
      <c r="J13" s="39"/>
      <c r="K13" s="31"/>
      <c r="L13" s="31"/>
      <c r="M13" s="28"/>
    </row>
    <row r="14" spans="1:13" s="11" customFormat="1" ht="20.25" customHeight="1">
      <c r="A14" s="56">
        <v>10</v>
      </c>
      <c r="B14" s="85" t="s">
        <v>72</v>
      </c>
      <c r="C14" s="155"/>
      <c r="D14" s="156">
        <v>142000</v>
      </c>
      <c r="E14" s="69">
        <v>20000</v>
      </c>
      <c r="F14" s="69"/>
      <c r="H14" s="31"/>
      <c r="I14" s="38"/>
      <c r="J14" s="39"/>
      <c r="K14" s="31"/>
      <c r="L14" s="31">
        <f>D14+C14</f>
        <v>142000</v>
      </c>
      <c r="M14" s="28"/>
    </row>
    <row r="15" spans="1:13" s="12" customFormat="1" ht="20.25" customHeight="1">
      <c r="A15" s="56">
        <v>11</v>
      </c>
      <c r="B15" s="85" t="s">
        <v>75</v>
      </c>
      <c r="C15" s="69"/>
      <c r="D15" s="149">
        <v>150000</v>
      </c>
      <c r="E15" s="69"/>
      <c r="F15" s="69"/>
      <c r="H15" s="31">
        <f>C15+D15</f>
        <v>150000</v>
      </c>
      <c r="I15" s="40"/>
      <c r="J15" s="41"/>
      <c r="K15" s="41"/>
      <c r="L15" s="42"/>
      <c r="M15" s="43"/>
    </row>
    <row r="16" spans="1:13" s="11" customFormat="1" ht="20.25" customHeight="1">
      <c r="A16" s="56">
        <v>12</v>
      </c>
      <c r="B16" s="85" t="s">
        <v>76</v>
      </c>
      <c r="C16" s="150"/>
      <c r="D16" s="149">
        <v>45500</v>
      </c>
      <c r="E16" s="69"/>
      <c r="F16" s="69"/>
      <c r="H16" s="31">
        <f>C16+D16</f>
        <v>45500</v>
      </c>
      <c r="I16" s="38"/>
      <c r="J16" s="39"/>
      <c r="K16" s="31"/>
      <c r="L16" s="31"/>
      <c r="M16" s="28"/>
    </row>
    <row r="17" spans="1:13" s="11" customFormat="1" ht="20.25" customHeight="1">
      <c r="A17" s="56">
        <v>13</v>
      </c>
      <c r="B17" s="85" t="s">
        <v>77</v>
      </c>
      <c r="C17" s="154"/>
      <c r="D17" s="149">
        <v>134100</v>
      </c>
      <c r="E17" s="154"/>
      <c r="F17" s="69"/>
      <c r="H17" s="31">
        <f>C17+D17</f>
        <v>134100</v>
      </c>
      <c r="I17" s="38"/>
      <c r="J17" s="39"/>
      <c r="K17" s="39"/>
      <c r="L17" s="31"/>
      <c r="M17" s="28"/>
    </row>
    <row r="18" spans="1:13" ht="20.25" customHeight="1">
      <c r="A18" s="56">
        <v>14</v>
      </c>
      <c r="B18" s="85" t="s">
        <v>78</v>
      </c>
      <c r="C18" s="157"/>
      <c r="D18" s="149">
        <v>28000</v>
      </c>
      <c r="E18" s="149">
        <v>42000</v>
      </c>
      <c r="F18" s="69"/>
      <c r="H18" s="31">
        <f>C18+D18</f>
        <v>28000</v>
      </c>
      <c r="I18" s="38"/>
      <c r="L18" s="31"/>
      <c r="M18" s="28"/>
    </row>
    <row r="19" spans="1:13" s="11" customFormat="1" ht="20.25" customHeight="1">
      <c r="A19" s="96">
        <v>15</v>
      </c>
      <c r="B19" s="97" t="s">
        <v>79</v>
      </c>
      <c r="C19" s="139"/>
      <c r="D19" s="158"/>
      <c r="E19" s="159">
        <v>41100</v>
      </c>
      <c r="F19" s="139"/>
      <c r="H19" s="31">
        <f>C19+D19</f>
        <v>0</v>
      </c>
      <c r="I19" s="38"/>
      <c r="J19" s="39"/>
      <c r="K19" s="31"/>
      <c r="L19" s="31"/>
      <c r="M19" s="28"/>
    </row>
    <row r="20" spans="1:13" s="14" customFormat="1" ht="20.25" customHeight="1">
      <c r="A20" s="160"/>
      <c r="B20" s="161" t="s">
        <v>6</v>
      </c>
      <c r="C20" s="13">
        <f>SUM(C5:C19)</f>
        <v>0</v>
      </c>
      <c r="D20" s="13">
        <f>SUM(D5:D19)</f>
        <v>1230610</v>
      </c>
      <c r="E20" s="13">
        <f>SUM(E5:E19)</f>
        <v>599600</v>
      </c>
      <c r="F20" s="13">
        <f>SUM(F5:F19)</f>
        <v>0</v>
      </c>
      <c r="H20" s="34">
        <f>SUM(H5:H19)</f>
        <v>1088610</v>
      </c>
      <c r="I20" s="34">
        <f>SUM(I5:I10)</f>
        <v>0</v>
      </c>
      <c r="J20" s="34"/>
      <c r="K20" s="34">
        <f>SUM(K5:K10)</f>
        <v>0</v>
      </c>
      <c r="L20" s="34">
        <f>SUM(L5:L10)</f>
        <v>0</v>
      </c>
      <c r="M20" s="34">
        <f>H20+I20+J20+K20+L20</f>
        <v>1088610</v>
      </c>
    </row>
    <row r="21" spans="10:13" ht="20.25" customHeight="1">
      <c r="J21" s="36"/>
      <c r="K21" s="36"/>
      <c r="L21" s="36"/>
      <c r="M21" s="36"/>
    </row>
    <row r="22" ht="20.25" customHeight="1">
      <c r="F22" s="18">
        <f>F5</f>
        <v>0</v>
      </c>
    </row>
  </sheetData>
  <sheetProtection/>
  <mergeCells count="6">
    <mergeCell ref="A1:F1"/>
    <mergeCell ref="A2:F2"/>
    <mergeCell ref="A3:A4"/>
    <mergeCell ref="B3:B4"/>
    <mergeCell ref="C3:E3"/>
    <mergeCell ref="H3:L3"/>
  </mergeCells>
  <printOptions horizontalCentered="1"/>
  <pageMargins left="0.984251968503937" right="0.7874015748031497" top="0.7874015748031497" bottom="0.511811023622047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"/>
  <sheetViews>
    <sheetView zoomScale="93" zoomScaleNormal="93" zoomScalePageLayoutView="0" workbookViewId="0" topLeftCell="A1">
      <selection activeCell="B21" sqref="B21"/>
    </sheetView>
  </sheetViews>
  <sheetFormatPr defaultColWidth="9.140625" defaultRowHeight="20.25" customHeight="1"/>
  <cols>
    <col min="1" max="1" width="5.7109375" style="15" customWidth="1"/>
    <col min="2" max="2" width="65.57421875" style="15" customWidth="1"/>
    <col min="3" max="5" width="11.140625" style="16" customWidth="1"/>
    <col min="6" max="6" width="11.421875" style="15" customWidth="1"/>
    <col min="7" max="7" width="9.00390625" style="15" customWidth="1"/>
    <col min="8" max="9" width="14.7109375" style="26" customWidth="1"/>
    <col min="10" max="12" width="14.7109375" style="44" customWidth="1"/>
    <col min="13" max="13" width="12.57421875" style="44" customWidth="1"/>
    <col min="14" max="16384" width="9.00390625" style="15" customWidth="1"/>
  </cols>
  <sheetData>
    <row r="1" spans="1:6" ht="20.25" customHeight="1">
      <c r="A1" s="207" t="s">
        <v>20</v>
      </c>
      <c r="B1" s="207"/>
      <c r="C1" s="207"/>
      <c r="D1" s="207"/>
      <c r="E1" s="207"/>
      <c r="F1" s="207"/>
    </row>
    <row r="2" spans="1:6" ht="20.25" customHeight="1" thickBot="1">
      <c r="A2" s="223" t="s">
        <v>23</v>
      </c>
      <c r="B2" s="223"/>
      <c r="C2" s="223"/>
      <c r="D2" s="223"/>
      <c r="E2" s="223"/>
      <c r="F2" s="223"/>
    </row>
    <row r="3" spans="1:13" s="17" customFormat="1" ht="20.25" customHeight="1" thickBot="1">
      <c r="A3" s="209" t="s">
        <v>0</v>
      </c>
      <c r="B3" s="211" t="s">
        <v>1</v>
      </c>
      <c r="C3" s="213" t="s">
        <v>3</v>
      </c>
      <c r="D3" s="214"/>
      <c r="E3" s="215"/>
      <c r="F3" s="19" t="s">
        <v>1</v>
      </c>
      <c r="H3" s="203" t="s">
        <v>31</v>
      </c>
      <c r="I3" s="203"/>
      <c r="J3" s="203"/>
      <c r="K3" s="203"/>
      <c r="L3" s="203"/>
      <c r="M3" s="35"/>
    </row>
    <row r="4" spans="1:13" s="17" customFormat="1" ht="20.25" customHeight="1" thickBot="1">
      <c r="A4" s="224"/>
      <c r="B4" s="225"/>
      <c r="C4" s="4" t="s">
        <v>4</v>
      </c>
      <c r="D4" s="4" t="s">
        <v>14</v>
      </c>
      <c r="E4" s="4" t="s">
        <v>5</v>
      </c>
      <c r="F4" s="48" t="s">
        <v>22</v>
      </c>
      <c r="H4" s="29">
        <v>1</v>
      </c>
      <c r="I4" s="29">
        <v>2</v>
      </c>
      <c r="J4" s="30">
        <v>3</v>
      </c>
      <c r="K4" s="30">
        <v>4</v>
      </c>
      <c r="L4" s="30">
        <v>5</v>
      </c>
      <c r="M4" s="35"/>
    </row>
    <row r="5" spans="1:13" s="11" customFormat="1" ht="20.25" customHeight="1" thickTop="1">
      <c r="A5" s="143">
        <v>1</v>
      </c>
      <c r="B5" s="144" t="s">
        <v>80</v>
      </c>
      <c r="C5" s="146">
        <v>120000</v>
      </c>
      <c r="D5" s="162"/>
      <c r="E5" s="146">
        <v>140000</v>
      </c>
      <c r="F5" s="143"/>
      <c r="H5" s="31"/>
      <c r="I5" s="38"/>
      <c r="J5" s="31"/>
      <c r="K5" s="31">
        <f>C5+D5</f>
        <v>120000</v>
      </c>
      <c r="L5" s="39"/>
      <c r="M5" s="28"/>
    </row>
    <row r="6" spans="1:13" s="11" customFormat="1" ht="20.25" customHeight="1">
      <c r="A6" s="56">
        <v>2</v>
      </c>
      <c r="B6" s="85" t="s">
        <v>81</v>
      </c>
      <c r="C6" s="59"/>
      <c r="D6" s="67"/>
      <c r="E6" s="149">
        <v>5460000</v>
      </c>
      <c r="F6" s="56"/>
      <c r="H6" s="31"/>
      <c r="I6" s="45"/>
      <c r="J6" s="31">
        <f>C6+D6</f>
        <v>0</v>
      </c>
      <c r="K6" s="31">
        <f>C6+D6</f>
        <v>0</v>
      </c>
      <c r="L6" s="31"/>
      <c r="M6" s="28"/>
    </row>
    <row r="7" spans="1:13" s="11" customFormat="1" ht="20.25" customHeight="1">
      <c r="A7" s="56">
        <v>3</v>
      </c>
      <c r="B7" s="85" t="s">
        <v>88</v>
      </c>
      <c r="C7" s="149">
        <v>136400</v>
      </c>
      <c r="D7" s="163"/>
      <c r="E7" s="149">
        <v>458400</v>
      </c>
      <c r="F7" s="56"/>
      <c r="H7" s="39"/>
      <c r="I7" s="39"/>
      <c r="J7" s="31"/>
      <c r="K7" s="31">
        <f>C7+D7</f>
        <v>136400</v>
      </c>
      <c r="L7" s="46"/>
      <c r="M7" s="28"/>
    </row>
    <row r="8" spans="1:13" s="11" customFormat="1" ht="20.25" customHeight="1">
      <c r="A8" s="56">
        <v>4</v>
      </c>
      <c r="B8" s="85" t="s">
        <v>82</v>
      </c>
      <c r="C8" s="149">
        <v>25000</v>
      </c>
      <c r="D8" s="134"/>
      <c r="E8" s="69"/>
      <c r="F8" s="56"/>
      <c r="H8" s="31"/>
      <c r="I8" s="38"/>
      <c r="J8" s="31">
        <f>C8+D8</f>
        <v>25000</v>
      </c>
      <c r="K8" s="31"/>
      <c r="L8" s="31"/>
      <c r="M8" s="28"/>
    </row>
    <row r="9" spans="1:13" s="11" customFormat="1" ht="20.25" customHeight="1">
      <c r="A9" s="56">
        <v>5</v>
      </c>
      <c r="B9" s="85" t="s">
        <v>83</v>
      </c>
      <c r="C9" s="149">
        <v>6506</v>
      </c>
      <c r="D9" s="134"/>
      <c r="E9" s="135"/>
      <c r="F9" s="56"/>
      <c r="H9" s="31"/>
      <c r="I9" s="38"/>
      <c r="J9" s="31">
        <f>C9+D9</f>
        <v>6506</v>
      </c>
      <c r="K9" s="31"/>
      <c r="L9" s="31"/>
      <c r="M9" s="28"/>
    </row>
    <row r="10" spans="1:13" s="11" customFormat="1" ht="20.25" customHeight="1">
      <c r="A10" s="56">
        <v>6</v>
      </c>
      <c r="B10" s="85" t="s">
        <v>84</v>
      </c>
      <c r="C10" s="149"/>
      <c r="D10" s="149">
        <v>2450000</v>
      </c>
      <c r="E10" s="149">
        <v>500000</v>
      </c>
      <c r="F10" s="56"/>
      <c r="H10" s="31"/>
      <c r="I10" s="38"/>
      <c r="J10" s="31">
        <f>C10+D10</f>
        <v>2450000</v>
      </c>
      <c r="K10" s="31"/>
      <c r="L10" s="31"/>
      <c r="M10" s="28"/>
    </row>
    <row r="11" spans="1:13" s="11" customFormat="1" ht="20.25" customHeight="1">
      <c r="A11" s="56">
        <v>7</v>
      </c>
      <c r="B11" s="85" t="s">
        <v>85</v>
      </c>
      <c r="C11" s="157"/>
      <c r="D11" s="149">
        <v>200000</v>
      </c>
      <c r="E11" s="157"/>
      <c r="F11" s="56"/>
      <c r="H11" s="31"/>
      <c r="I11" s="38"/>
      <c r="J11" s="31">
        <f>C11+D11</f>
        <v>200000</v>
      </c>
      <c r="K11" s="31"/>
      <c r="L11" s="39"/>
      <c r="M11" s="28"/>
    </row>
    <row r="12" spans="1:13" s="11" customFormat="1" ht="20.25" customHeight="1">
      <c r="A12" s="96">
        <v>8</v>
      </c>
      <c r="B12" s="97" t="s">
        <v>89</v>
      </c>
      <c r="C12" s="159">
        <v>61400</v>
      </c>
      <c r="D12" s="164"/>
      <c r="E12" s="165"/>
      <c r="F12" s="96"/>
      <c r="H12" s="31"/>
      <c r="I12" s="38"/>
      <c r="J12" s="31"/>
      <c r="K12" s="31">
        <f>C12+D12</f>
        <v>61400</v>
      </c>
      <c r="L12" s="31"/>
      <c r="M12" s="28"/>
    </row>
    <row r="13" spans="1:13" ht="20.25" customHeight="1">
      <c r="A13" s="166"/>
      <c r="B13" s="167" t="s">
        <v>6</v>
      </c>
      <c r="C13" s="168">
        <f>SUM(C5:C12)</f>
        <v>349306</v>
      </c>
      <c r="D13" s="168">
        <f>SUM(D5:D12)</f>
        <v>2650000</v>
      </c>
      <c r="E13" s="168">
        <f>SUM(E5:E12)</f>
        <v>6558400</v>
      </c>
      <c r="F13" s="168"/>
      <c r="H13" s="34">
        <f>SUM(H5:H12)</f>
        <v>0</v>
      </c>
      <c r="I13" s="34">
        <f>SUM(I5:I12)</f>
        <v>0</v>
      </c>
      <c r="J13" s="34">
        <f>SUM(J5:J12)</f>
        <v>2681506</v>
      </c>
      <c r="K13" s="34">
        <f>SUM(K5:K12)</f>
        <v>317800</v>
      </c>
      <c r="L13" s="34">
        <f>SUM(L5:L12)</f>
        <v>0</v>
      </c>
      <c r="M13" s="34">
        <f>H13+I13+J13+K13+L13</f>
        <v>2999306</v>
      </c>
    </row>
    <row r="14" spans="1:13" ht="20.25" customHeight="1">
      <c r="A14" s="169"/>
      <c r="B14" s="169"/>
      <c r="C14" s="226">
        <f>C13+D13</f>
        <v>2999306</v>
      </c>
      <c r="D14" s="227"/>
      <c r="E14" s="170"/>
      <c r="F14" s="169"/>
      <c r="J14" s="26"/>
      <c r="K14" s="26"/>
      <c r="L14" s="26"/>
      <c r="M14" s="26"/>
    </row>
  </sheetData>
  <sheetProtection/>
  <mergeCells count="7">
    <mergeCell ref="C14:D14"/>
    <mergeCell ref="H3:L3"/>
    <mergeCell ref="A1:F1"/>
    <mergeCell ref="A2:F2"/>
    <mergeCell ref="A3:A4"/>
    <mergeCell ref="B3:B4"/>
    <mergeCell ref="C3:E3"/>
  </mergeCells>
  <printOptions horizontalCentered="1"/>
  <pageMargins left="0.984251968503937" right="0.7874015748031497" top="0.7874015748031497" bottom="0.511811023622047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zoomScale="106" zoomScaleNormal="106" zoomScalePageLayoutView="0" workbookViewId="0" topLeftCell="A1">
      <selection activeCell="G15" sqref="G15"/>
    </sheetView>
  </sheetViews>
  <sheetFormatPr defaultColWidth="9.140625" defaultRowHeight="15"/>
  <cols>
    <col min="1" max="1" width="5.7109375" style="15" customWidth="1"/>
    <col min="2" max="2" width="22.00390625" style="15" customWidth="1"/>
    <col min="3" max="3" width="11.8515625" style="15" customWidth="1"/>
    <col min="4" max="4" width="9.57421875" style="15" customWidth="1"/>
    <col min="5" max="5" width="12.57421875" style="15" customWidth="1"/>
    <col min="6" max="6" width="9.7109375" style="15" customWidth="1"/>
    <col min="7" max="7" width="11.8515625" style="15" customWidth="1"/>
    <col min="8" max="9" width="12.57421875" style="15" customWidth="1"/>
    <col min="10" max="10" width="9.57421875" style="15" customWidth="1"/>
    <col min="11" max="16384" width="9.00390625" style="15" customWidth="1"/>
  </cols>
  <sheetData>
    <row r="1" spans="1:10" ht="18.75">
      <c r="A1" s="228" t="s">
        <v>20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ht="18.75">
      <c r="A2" s="228" t="s">
        <v>18</v>
      </c>
      <c r="B2" s="228"/>
      <c r="C2" s="228"/>
      <c r="D2" s="228"/>
      <c r="E2" s="228"/>
      <c r="F2" s="228"/>
      <c r="G2" s="228"/>
      <c r="H2" s="228"/>
      <c r="I2" s="228"/>
      <c r="J2" s="228"/>
    </row>
    <row r="4" spans="1:10" ht="18.75">
      <c r="A4" s="230" t="s">
        <v>0</v>
      </c>
      <c r="B4" s="230" t="s">
        <v>7</v>
      </c>
      <c r="C4" s="232" t="s">
        <v>3</v>
      </c>
      <c r="D4" s="233"/>
      <c r="E4" s="233"/>
      <c r="F4" s="233"/>
      <c r="G4" s="233"/>
      <c r="H4" s="234"/>
      <c r="I4" s="229" t="s">
        <v>6</v>
      </c>
      <c r="J4" s="229"/>
    </row>
    <row r="5" spans="1:10" ht="18.75">
      <c r="A5" s="231"/>
      <c r="B5" s="231"/>
      <c r="C5" s="103" t="s">
        <v>3</v>
      </c>
      <c r="D5" s="103" t="s">
        <v>8</v>
      </c>
      <c r="E5" s="104" t="s">
        <v>14</v>
      </c>
      <c r="F5" s="105" t="s">
        <v>8</v>
      </c>
      <c r="G5" s="105" t="s">
        <v>21</v>
      </c>
      <c r="H5" s="105" t="s">
        <v>22</v>
      </c>
      <c r="I5" s="103" t="s">
        <v>12</v>
      </c>
      <c r="J5" s="106" t="s">
        <v>8</v>
      </c>
    </row>
    <row r="6" spans="1:10" ht="18.75">
      <c r="A6" s="107">
        <v>1</v>
      </c>
      <c r="B6" s="108" t="s">
        <v>11</v>
      </c>
      <c r="C6" s="109">
        <f>'1 บริหาร'!C22</f>
        <v>9140650</v>
      </c>
      <c r="D6" s="110">
        <f>C6*100/C11</f>
        <v>60.36110144969263</v>
      </c>
      <c r="E6" s="109">
        <f>'1 บริหาร'!D22</f>
        <v>8569480</v>
      </c>
      <c r="F6" s="111">
        <f>E6/E11*100</f>
        <v>68.83066708754716</v>
      </c>
      <c r="G6" s="112">
        <f>'1 บริหาร'!E22</f>
        <v>712000</v>
      </c>
      <c r="H6" s="112">
        <f>'1 บริหาร'!F22</f>
        <v>21650000</v>
      </c>
      <c r="I6" s="109">
        <f aca="true" t="shared" si="0" ref="I6:I11">C6+E6</f>
        <v>17710130</v>
      </c>
      <c r="J6" s="110">
        <f>I6*100/I11</f>
        <v>64.18255777320994</v>
      </c>
    </row>
    <row r="7" spans="1:10" ht="18.75">
      <c r="A7" s="113">
        <v>2</v>
      </c>
      <c r="B7" s="114" t="s">
        <v>13</v>
      </c>
      <c r="C7" s="115">
        <f>'2 ยุทธศาสตร์'!C14</f>
        <v>2563550</v>
      </c>
      <c r="D7" s="116">
        <f>C7*100/C11</f>
        <v>16.92863216744537</v>
      </c>
      <c r="E7" s="115">
        <f>'2 ยุทธศาสตร์'!D14</f>
        <v>0</v>
      </c>
      <c r="F7" s="117">
        <f>E7/E11*100</f>
        <v>0</v>
      </c>
      <c r="G7" s="118">
        <f>'2 ยุทธศาสตร์'!E14</f>
        <v>3332000</v>
      </c>
      <c r="H7" s="118">
        <f>'2 ยุทธศาสตร์'!F14</f>
        <v>0</v>
      </c>
      <c r="I7" s="115">
        <f t="shared" si="0"/>
        <v>2563550</v>
      </c>
      <c r="J7" s="116">
        <f>I7*100/I11</f>
        <v>9.290456703565265</v>
      </c>
    </row>
    <row r="8" spans="1:10" ht="18.75">
      <c r="A8" s="113">
        <v>3</v>
      </c>
      <c r="B8" s="114" t="s">
        <v>2</v>
      </c>
      <c r="C8" s="115">
        <f>'3 วิชาการ'!C13</f>
        <v>3089773</v>
      </c>
      <c r="D8" s="116">
        <f>C8*100/C11</f>
        <v>20.40359290745419</v>
      </c>
      <c r="E8" s="115">
        <f>'3 วิชาการ'!D13</f>
        <v>0</v>
      </c>
      <c r="F8" s="117">
        <f>E8/E11*100</f>
        <v>0</v>
      </c>
      <c r="G8" s="118">
        <f>'3 วิชาการ'!E13</f>
        <v>30000</v>
      </c>
      <c r="H8" s="118">
        <f>'3 วิชาการ'!F13</f>
        <v>4500000</v>
      </c>
      <c r="I8" s="115">
        <f t="shared" si="0"/>
        <v>3089773</v>
      </c>
      <c r="J8" s="116">
        <f>I8*100/I11</f>
        <v>11.197519954884813</v>
      </c>
    </row>
    <row r="9" spans="1:10" ht="18.75">
      <c r="A9" s="113">
        <v>4</v>
      </c>
      <c r="B9" s="114" t="s">
        <v>9</v>
      </c>
      <c r="C9" s="115">
        <f>'4 กิจการ'!C20</f>
        <v>0</v>
      </c>
      <c r="D9" s="116">
        <f>C9*100/C11</f>
        <v>0</v>
      </c>
      <c r="E9" s="115">
        <f>'4 กิจการ'!D20</f>
        <v>1230610</v>
      </c>
      <c r="F9" s="117">
        <f>E9/E11*100</f>
        <v>9.884346217577544</v>
      </c>
      <c r="G9" s="118">
        <f>'4 กิจการ'!E20</f>
        <v>599600</v>
      </c>
      <c r="H9" s="118">
        <f>'4 กิจการ'!F20</f>
        <v>0</v>
      </c>
      <c r="I9" s="115">
        <f t="shared" si="0"/>
        <v>1230610</v>
      </c>
      <c r="J9" s="116">
        <f>I9*100/I11</f>
        <v>4.459803367975835</v>
      </c>
    </row>
    <row r="10" spans="1:10" ht="18.75">
      <c r="A10" s="119">
        <v>5</v>
      </c>
      <c r="B10" s="120" t="s">
        <v>10</v>
      </c>
      <c r="C10" s="121">
        <f>'5 ส่งเสริม และ ศุนย์ฯ'!C13</f>
        <v>349306</v>
      </c>
      <c r="D10" s="122">
        <f>C10*100/C11</f>
        <v>2.306673475407803</v>
      </c>
      <c r="E10" s="121">
        <f>'5 ส่งเสริม และ ศุนย์ฯ'!D13</f>
        <v>2650000</v>
      </c>
      <c r="F10" s="123">
        <f>E10/E11*100</f>
        <v>21.2849866948753</v>
      </c>
      <c r="G10" s="124">
        <f>'5 ส่งเสริม และ ศุนย์ฯ'!E13</f>
        <v>6558400</v>
      </c>
      <c r="H10" s="124">
        <f>'5 ส่งเสริม และ ศุนย์ฯ'!F13</f>
        <v>0</v>
      </c>
      <c r="I10" s="121">
        <f>C10+E10</f>
        <v>2999306</v>
      </c>
      <c r="J10" s="122">
        <f>I10*100/I11</f>
        <v>10.869662200364152</v>
      </c>
    </row>
    <row r="11" spans="1:10" ht="18.75">
      <c r="A11" s="229" t="s">
        <v>6</v>
      </c>
      <c r="B11" s="229"/>
      <c r="C11" s="125">
        <f aca="true" t="shared" si="1" ref="C11:H11">SUM(C6:C10)</f>
        <v>15143279</v>
      </c>
      <c r="D11" s="126">
        <f t="shared" si="1"/>
        <v>100.00000000000001</v>
      </c>
      <c r="E11" s="125">
        <f t="shared" si="1"/>
        <v>12450090</v>
      </c>
      <c r="F11" s="127">
        <f t="shared" si="1"/>
        <v>100</v>
      </c>
      <c r="G11" s="128">
        <f t="shared" si="1"/>
        <v>11232000</v>
      </c>
      <c r="H11" s="128">
        <f t="shared" si="1"/>
        <v>26150000</v>
      </c>
      <c r="I11" s="125">
        <f t="shared" si="0"/>
        <v>27593369</v>
      </c>
      <c r="J11" s="126">
        <f>SUM(J6:J10)</f>
        <v>100</v>
      </c>
    </row>
    <row r="14" spans="2:7" ht="18.75">
      <c r="B14" s="102"/>
      <c r="C14" s="16"/>
      <c r="E14" s="16"/>
      <c r="F14" s="102"/>
      <c r="G14" s="16"/>
    </row>
    <row r="15" spans="2:8" ht="18.75">
      <c r="B15" s="102"/>
      <c r="C15" s="16"/>
      <c r="E15" s="16"/>
      <c r="F15" s="102"/>
      <c r="G15" s="16"/>
      <c r="H15" s="102"/>
    </row>
    <row r="16" ht="18.75">
      <c r="H16" s="21"/>
    </row>
    <row r="17" ht="18.75">
      <c r="H17" s="21"/>
    </row>
    <row r="19" spans="2:3" ht="18.75">
      <c r="B19" s="102"/>
      <c r="C19" s="16"/>
    </row>
    <row r="21" spans="2:3" ht="18.75">
      <c r="B21" s="102"/>
      <c r="C21" s="16"/>
    </row>
  </sheetData>
  <sheetProtection/>
  <mergeCells count="7">
    <mergeCell ref="A1:J1"/>
    <mergeCell ref="A2:J2"/>
    <mergeCell ref="A11:B11"/>
    <mergeCell ref="A4:A5"/>
    <mergeCell ref="B4:B5"/>
    <mergeCell ref="I4:J4"/>
    <mergeCell ref="C4:H4"/>
  </mergeCells>
  <printOptions horizontalCentered="1"/>
  <pageMargins left="0.984251968503937" right="0.7874015748031497" top="0.7874015748031497" bottom="0.5118110236220472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B1">
      <selection activeCell="C16" sqref="C16"/>
    </sheetView>
  </sheetViews>
  <sheetFormatPr defaultColWidth="9.140625" defaultRowHeight="15"/>
  <cols>
    <col min="1" max="1" width="8.8515625" style="15" customWidth="1"/>
    <col min="2" max="2" width="9.28125" style="15" customWidth="1"/>
    <col min="3" max="3" width="52.00390625" style="15" customWidth="1"/>
    <col min="4" max="4" width="21.00390625" style="15" customWidth="1"/>
    <col min="5" max="5" width="22.00390625" style="15" customWidth="1"/>
    <col min="6" max="6" width="6.57421875" style="15" customWidth="1"/>
    <col min="7" max="7" width="6.421875" style="15" customWidth="1"/>
    <col min="8" max="8" width="27.28125" style="15" customWidth="1"/>
    <col min="9" max="13" width="9.00390625" style="15" customWidth="1"/>
    <col min="14" max="14" width="12.57421875" style="15" customWidth="1"/>
    <col min="15" max="16384" width="9.00390625" style="15" customWidth="1"/>
  </cols>
  <sheetData>
    <row r="1" spans="1:7" ht="18.75">
      <c r="A1" s="207" t="s">
        <v>20</v>
      </c>
      <c r="B1" s="207"/>
      <c r="C1" s="207"/>
      <c r="D1" s="207"/>
      <c r="E1" s="207"/>
      <c r="F1" s="50"/>
      <c r="G1" s="129"/>
    </row>
    <row r="2" spans="1:6" ht="18.75">
      <c r="A2" s="228" t="s">
        <v>24</v>
      </c>
      <c r="B2" s="228"/>
      <c r="C2" s="228"/>
      <c r="D2" s="228"/>
      <c r="E2" s="228"/>
      <c r="F2" s="102"/>
    </row>
    <row r="3" spans="7:14" ht="18.75">
      <c r="G3" s="236" t="s">
        <v>0</v>
      </c>
      <c r="H3" s="236" t="s">
        <v>7</v>
      </c>
      <c r="I3" s="229" t="s">
        <v>25</v>
      </c>
      <c r="J3" s="229"/>
      <c r="K3" s="229"/>
      <c r="L3" s="229"/>
      <c r="M3" s="229"/>
      <c r="N3" s="230" t="s">
        <v>6</v>
      </c>
    </row>
    <row r="4" spans="1:14" ht="18.75">
      <c r="A4" s="230" t="s">
        <v>0</v>
      </c>
      <c r="B4" s="236" t="s">
        <v>25</v>
      </c>
      <c r="C4" s="236"/>
      <c r="D4" s="229" t="s">
        <v>3</v>
      </c>
      <c r="E4" s="229"/>
      <c r="F4" s="101"/>
      <c r="G4" s="236"/>
      <c r="H4" s="236"/>
      <c r="I4" s="177">
        <v>1</v>
      </c>
      <c r="J4" s="24">
        <v>2</v>
      </c>
      <c r="K4" s="178">
        <v>3</v>
      </c>
      <c r="L4" s="24">
        <v>4</v>
      </c>
      <c r="M4" s="24">
        <v>5</v>
      </c>
      <c r="N4" s="235"/>
    </row>
    <row r="5" spans="1:14" ht="18.75">
      <c r="A5" s="235"/>
      <c r="B5" s="236"/>
      <c r="C5" s="237"/>
      <c r="D5" s="24" t="s">
        <v>3</v>
      </c>
      <c r="E5" s="24" t="s">
        <v>8</v>
      </c>
      <c r="F5" s="101"/>
      <c r="G5" s="179">
        <v>1</v>
      </c>
      <c r="H5" s="180" t="s">
        <v>11</v>
      </c>
      <c r="I5" s="181">
        <f>'1 บริหาร'!H13</f>
        <v>0</v>
      </c>
      <c r="J5" s="182">
        <f>'1 บริหาร'!I13</f>
        <v>17650130</v>
      </c>
      <c r="K5" s="181">
        <f>'1 บริหาร'!J13</f>
        <v>0</v>
      </c>
      <c r="L5" s="182">
        <f>'1 บริหาร'!K13</f>
        <v>0</v>
      </c>
      <c r="M5" s="183">
        <f>'1 บริหาร'!L13</f>
        <v>60000</v>
      </c>
      <c r="N5" s="184">
        <f>I5+J5+K5+L5+M5</f>
        <v>17710130</v>
      </c>
    </row>
    <row r="6" spans="1:14" ht="18.75">
      <c r="A6" s="107">
        <v>1</v>
      </c>
      <c r="B6" s="185"/>
      <c r="C6" s="186" t="s">
        <v>26</v>
      </c>
      <c r="D6" s="109">
        <f>I11</f>
        <v>4178383</v>
      </c>
      <c r="E6" s="110">
        <f>D6*100/D11</f>
        <v>15.142706930784712</v>
      </c>
      <c r="F6" s="187"/>
      <c r="G6" s="188">
        <v>2</v>
      </c>
      <c r="H6" s="189" t="s">
        <v>13</v>
      </c>
      <c r="I6" s="190">
        <f>'2 ยุทธศาสตร์'!H14</f>
        <v>0</v>
      </c>
      <c r="J6" s="184">
        <f>'2 ยุทธศาสตร์'!C14</f>
        <v>2563550</v>
      </c>
      <c r="K6" s="190">
        <f>'2 ยุทธศาสตร์'!J14</f>
        <v>0</v>
      </c>
      <c r="L6" s="184">
        <f>'2 ยุทธศาสตร์'!K14</f>
        <v>0</v>
      </c>
      <c r="M6" s="191">
        <f>'2 ยุทธศาสตร์'!L14</f>
        <v>0</v>
      </c>
      <c r="N6" s="184">
        <f>J6</f>
        <v>2563550</v>
      </c>
    </row>
    <row r="7" spans="1:14" ht="18.75">
      <c r="A7" s="113">
        <v>2</v>
      </c>
      <c r="B7" s="192"/>
      <c r="C7" s="193" t="s">
        <v>27</v>
      </c>
      <c r="D7" s="115">
        <f>J11</f>
        <v>20213680</v>
      </c>
      <c r="E7" s="116">
        <f>D7*100/D11</f>
        <v>73.25557093082762</v>
      </c>
      <c r="F7" s="187"/>
      <c r="G7" s="188">
        <v>3</v>
      </c>
      <c r="H7" s="189" t="s">
        <v>2</v>
      </c>
      <c r="I7" s="190">
        <f>'3 วิชาการ'!H13</f>
        <v>3089773</v>
      </c>
      <c r="J7" s="184">
        <f>'3 วิชาการ'!I13</f>
        <v>0</v>
      </c>
      <c r="K7" s="190">
        <f>'3 วิชาการ'!J13</f>
        <v>0</v>
      </c>
      <c r="L7" s="184">
        <f>'3 วิชาการ'!K13</f>
        <v>0</v>
      </c>
      <c r="M7" s="191">
        <f>'3 วิชาการ'!L13</f>
        <v>0</v>
      </c>
      <c r="N7" s="184">
        <f>I7+J7+K7+L7+M7</f>
        <v>3089773</v>
      </c>
    </row>
    <row r="8" spans="1:14" ht="18.75">
      <c r="A8" s="113">
        <v>3</v>
      </c>
      <c r="B8" s="192"/>
      <c r="C8" s="193" t="s">
        <v>28</v>
      </c>
      <c r="D8" s="115">
        <f>K11</f>
        <v>2681506</v>
      </c>
      <c r="E8" s="116">
        <f>D8*100/D11</f>
        <v>9.71793621866181</v>
      </c>
      <c r="F8" s="187"/>
      <c r="G8" s="188">
        <v>4</v>
      </c>
      <c r="H8" s="189" t="s">
        <v>9</v>
      </c>
      <c r="I8" s="190">
        <f>'4 กิจการ'!H20</f>
        <v>1088610</v>
      </c>
      <c r="J8" s="184">
        <f>'4 กิจการ'!I20</f>
        <v>0</v>
      </c>
      <c r="K8" s="190">
        <f>'4 กิจการ'!J20</f>
        <v>0</v>
      </c>
      <c r="L8" s="184">
        <f>'4 กิจการ'!K20</f>
        <v>0</v>
      </c>
      <c r="M8" s="191">
        <f>'4 กิจการ'!L20</f>
        <v>0</v>
      </c>
      <c r="N8" s="184">
        <f>I8+J8+K8+L8+M8</f>
        <v>1088610</v>
      </c>
    </row>
    <row r="9" spans="1:14" ht="18.75">
      <c r="A9" s="113">
        <v>4</v>
      </c>
      <c r="B9" s="192"/>
      <c r="C9" s="193" t="s">
        <v>29</v>
      </c>
      <c r="D9" s="115">
        <f>L11</f>
        <v>317800</v>
      </c>
      <c r="E9" s="116">
        <f>D9*100/D11</f>
        <v>1.151725981702343</v>
      </c>
      <c r="F9" s="187"/>
      <c r="G9" s="188">
        <v>5</v>
      </c>
      <c r="H9" s="189" t="s">
        <v>32</v>
      </c>
      <c r="I9" s="190">
        <f>'5 ส่งเสริม และ ศุนย์ฯ'!H13</f>
        <v>0</v>
      </c>
      <c r="J9" s="184">
        <f>'5 ส่งเสริม และ ศุนย์ฯ'!I13</f>
        <v>0</v>
      </c>
      <c r="K9" s="190">
        <f>'5 ส่งเสริม และ ศุนย์ฯ'!J13</f>
        <v>2681506</v>
      </c>
      <c r="L9" s="184">
        <f>'5 ส่งเสริม และ ศุนย์ฯ'!K13</f>
        <v>317800</v>
      </c>
      <c r="M9" s="191">
        <f>'5 ส่งเสริม และ ศุนย์ฯ'!L13</f>
        <v>0</v>
      </c>
      <c r="N9" s="184">
        <f>I9+J9+K9+L9+M9</f>
        <v>2999306</v>
      </c>
    </row>
    <row r="10" spans="1:14" ht="18.75">
      <c r="A10" s="119">
        <v>5</v>
      </c>
      <c r="B10" s="194"/>
      <c r="C10" s="195" t="s">
        <v>30</v>
      </c>
      <c r="D10" s="121">
        <f>M11</f>
        <v>202000</v>
      </c>
      <c r="E10" s="122">
        <f>D10*100/D11</f>
        <v>0.7320599380235158</v>
      </c>
      <c r="F10" s="187"/>
      <c r="G10" s="196"/>
      <c r="H10" s="196"/>
      <c r="I10" s="197"/>
      <c r="J10" s="196"/>
      <c r="K10" s="197"/>
      <c r="L10" s="196"/>
      <c r="M10" s="198"/>
      <c r="N10" s="189"/>
    </row>
    <row r="11" spans="1:14" ht="18.75">
      <c r="A11" s="229" t="s">
        <v>6</v>
      </c>
      <c r="B11" s="229"/>
      <c r="C11" s="229"/>
      <c r="D11" s="125">
        <f>SUM(D6:D10)</f>
        <v>27593369</v>
      </c>
      <c r="E11" s="126">
        <f>SUM(E6:E10)</f>
        <v>99.99999999999999</v>
      </c>
      <c r="F11" s="199"/>
      <c r="G11" s="238" t="s">
        <v>6</v>
      </c>
      <c r="H11" s="239"/>
      <c r="I11" s="200">
        <f>I7+I8</f>
        <v>4178383</v>
      </c>
      <c r="J11" s="201">
        <f>J5+J6</f>
        <v>20213680</v>
      </c>
      <c r="K11" s="200">
        <f>K9</f>
        <v>2681506</v>
      </c>
      <c r="L11" s="201">
        <f>L9</f>
        <v>317800</v>
      </c>
      <c r="M11" s="202">
        <f>M5+M8</f>
        <v>202000</v>
      </c>
      <c r="N11" s="201">
        <f>N5+N6+N7+N8+N9</f>
        <v>27593369</v>
      </c>
    </row>
    <row r="13" ht="18.75">
      <c r="D13" s="16"/>
    </row>
    <row r="17" ht="18.75">
      <c r="C17" s="16"/>
    </row>
    <row r="18" ht="18.75">
      <c r="C18" s="16"/>
    </row>
    <row r="19" ht="18.75">
      <c r="C19" s="16"/>
    </row>
  </sheetData>
  <sheetProtection/>
  <mergeCells count="11">
    <mergeCell ref="I3:M3"/>
    <mergeCell ref="H3:H4"/>
    <mergeCell ref="G3:G4"/>
    <mergeCell ref="G11:H11"/>
    <mergeCell ref="N3:N4"/>
    <mergeCell ref="A1:E1"/>
    <mergeCell ref="A2:E2"/>
    <mergeCell ref="A4:A5"/>
    <mergeCell ref="B4:C5"/>
    <mergeCell ref="D4:E4"/>
    <mergeCell ref="A11:C11"/>
  </mergeCells>
  <printOptions horizontalCentered="1"/>
  <pageMargins left="0.984251968503937" right="0.7874015748031497" top="0.7874015748031497" bottom="0.5118110236220472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2014-09-19T07:06:52Z</cp:lastPrinted>
  <dcterms:created xsi:type="dcterms:W3CDTF">2009-06-30T17:49:56Z</dcterms:created>
  <dcterms:modified xsi:type="dcterms:W3CDTF">2014-10-15T09:00:37Z</dcterms:modified>
  <cp:category/>
  <cp:version/>
  <cp:contentType/>
  <cp:contentStatus/>
</cp:coreProperties>
</file>